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<sst xmlns="http://schemas.openxmlformats.org/spreadsheetml/2006/main" count="939" uniqueCount="294">
  <si>
    <t xml:space="preserve">             Aspe</t>
  </si>
  <si>
    <t>Soupis objektů s DPH</t>
  </si>
  <si>
    <t>S631800181</t>
  </si>
  <si>
    <t>Výměna technologie VN trafostanice žst. Karlovy Vary hor.n.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</si>
  <si>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</si>
  <si>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</si>
  <si>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</si>
  <si>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</si>
  <si>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</si>
  <si>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</si>
  <si>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</si>
  <si>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</si>
  <si>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</si>
  <si>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D.3</t>
  </si>
  <si>
    <t>Silnoproudá technologie včetně DŘT</t>
  </si>
  <si>
    <t xml:space="preserve">           Aspe</t>
  </si>
  <si>
    <t xml:space="preserve">  PS 01</t>
  </si>
  <si>
    <t xml:space="preserve">  Trafostanice 22/0,4kV, technologie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</si>
  <si>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</si>
  <si>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</si>
  <si>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</si>
  <si>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</si>
  <si>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</si>
  <si>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</si>
  <si>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</si>
  <si>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</si>
  <si>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</si>
  <si>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</si>
  <si>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</si>
  <si>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</si>
  <si>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</si>
  <si>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</si>
  <si>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</si>
  <si>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</si>
  <si>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</si>
  <si>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</si>
  <si>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</si>
  <si>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</si>
  <si>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</si>
  <si>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</si>
  <si>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</si>
  <si>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</si>
  <si>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</si>
  <si>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</si>
  <si>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</si>
  <si>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</si>
  <si>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01</t>
  </si>
  <si>
    <t>Trafostanice 22/0,4kV, technologie</t>
  </si>
  <si>
    <t>SD</t>
  </si>
  <si>
    <t>1</t>
  </si>
  <si>
    <t>Smluvní požadavky</t>
  </si>
  <si>
    <t>P</t>
  </si>
  <si>
    <t>47</t>
  </si>
  <si>
    <t>015113</t>
  </si>
  <si>
    <t/>
  </si>
  <si>
    <t>POPLATKY ZA LIKVIDACŮ ODPADŮ NEKONTAMINOVANÝCH - 17 05 04  VYTĚŽENÉ ZEMINY A HORNINY -  II. TŘÍDA TĚŽITELNOSTI</t>
  </si>
  <si>
    <t>T</t>
  </si>
  <si>
    <t>OTSKP</t>
  </si>
  <si>
    <t>PP</t>
  </si>
  <si>
    <t>VV</t>
  </si>
  <si>
    <t>1: viz TZ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</si>
  <si>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</si>
  <si>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</si>
  <si>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48</t>
  </si>
  <si>
    <t>015310</t>
  </si>
  <si>
    <t>POPLATKY ZA LIKVIDACŮ ODPADŮ NEKONTAMINOVANÝCH - 16 02 14  ELEKTROŠROT (VYŘAZENÁ EL. ZAŘÍZENÍ A PŘÍSTR. - AL, CU A VZ. KOVY)</t>
  </si>
  <si>
    <t>49</t>
  </si>
  <si>
    <t>015420</t>
  </si>
  <si>
    <t>POPLATKY ZA LIKVIDACŮ ODPADŮ NEKONTAMINOVANÝCH - 17 06 04  ZBYTKY IZOLAČNÍCH MATERIÁLŮ</t>
  </si>
  <si>
    <t>50</t>
  </si>
  <si>
    <t>015560</t>
  </si>
  <si>
    <t>POPLATKY ZA LIKVIDACŮ ODPADŮ NEBEZPEČNÝCH - 16 02 13*  TRAFA S OLEJEM NEBO S JINÝMI ŠKODLIVINAMI</t>
  </si>
  <si>
    <t>13</t>
  </si>
  <si>
    <t>Hloubené vykopávky</t>
  </si>
  <si>
    <t>45</t>
  </si>
  <si>
    <t>136936</t>
  </si>
  <si>
    <t>VYKOP V UZAVŘ PROSTORÁCH A POD ZÁKLADY TŘ. III ODVOZ DO 12KM</t>
  </si>
  <si>
    <t>M3</t>
  </si>
  <si>
    <t>1: viz TZ a příl. 6 - Dispozice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</si>
  <si>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</si>
  <si>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Svislé konstrukce</t>
  </si>
  <si>
    <t>46</t>
  </si>
  <si>
    <t>388384</t>
  </si>
  <si>
    <t>TĚLESO KABELOVODU ZE ŽELBET DO C25/30 (B30) VČET VÝZT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</si>
  <si>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</si>
  <si>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</t>
  </si>
  <si>
    <t>Úprava povrchů</t>
  </si>
  <si>
    <t>51</t>
  </si>
  <si>
    <t>61444</t>
  </si>
  <si>
    <t>ÚPRAVY POVRCHŮ VNITŘ KONSTR ZDĚNÝCH OMÍTKOU ŠTUKOVOU</t>
  </si>
  <si>
    <t>M2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</si>
  <si>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</si>
  <si>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52</t>
  </si>
  <si>
    <t>62947</t>
  </si>
  <si>
    <t>VYROVNÁVACÍ VRSTVA ZE ZVLÁŠT MALTY</t>
  </si>
  <si>
    <t>70</t>
  </si>
  <si>
    <t>Všeobecné elektro</t>
  </si>
  <si>
    <t>44</t>
  </si>
  <si>
    <t>702232</t>
  </si>
  <si>
    <t>KABELOVÁ CHRÁNIČKA ZEMNÍ DĚLENÁ DN PŘES 100 DO 200 MM</t>
  </si>
  <si>
    <t>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</si>
  <si>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</si>
  <si>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</t>
  </si>
  <si>
    <t>Silnoproud</t>
  </si>
  <si>
    <t>745171</t>
  </si>
  <si>
    <t>MODULÁRNÍ ROZVADĚČ 3-F DO UN 25KV, 630A, DO 20KA/1S, ŽIVÉ ČÁSTI BEZ IZOLACE SF6 A SPÍNACÍ PRVKY S IZOLACÍ PLYNEM SF6, POLE PŘÍMÉHO PŘIPOJENÍ</t>
  </si>
  <si>
    <t>KS</t>
  </si>
  <si>
    <t>1: viz TZ a příl. TOS č.1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</si>
  <si>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</si>
  <si>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74517D</t>
  </si>
  <si>
    <t>MODULÁR.ROZVADĚČ 3-F DO UN 25KV, 630A, DO 20KA/1S, ŽIVÉ ČÁSTI BEZ IZOLACE SF6 A SPÍNACÍ PRVKY S IZOLACÍ PLYNEM SF6, POLE PODÉLNÉ SPOJKY S ODPÍNAČEM, M</t>
  </si>
  <si>
    <t>745173</t>
  </si>
  <si>
    <t>MODULÁR.ROZVADĚČ 3-F DO UN 25KV,630A,DO 20KA/1S,ŽIVÉ ČÁSTI BEZ IZOLACE SF6 A SPÍNACÍ PRVKY S IZOLACÍ PLYNEM SF6,TRANSFORMÁTOR.POLE S POJISTK.ODPÍNAČEM</t>
  </si>
  <si>
    <t>4</t>
  </si>
  <si>
    <t>745433</t>
  </si>
  <si>
    <t>TRANSFORMÁTOR 3-F, 22/0,4 KV, OLEJOVÝ HERMETIZOVANÝ PŘES 400 DO 1000 KVA</t>
  </si>
  <si>
    <t>1: viz TZ a příl. TOS č.2</t>
  </si>
  <si>
    <t>1. Položka obsahuje:  
 – veškerý podružný, pomocný a upevňovací materiál  
 – technický popis viz. projektová dokumentace  
 – uvedení do provozu, předepsané zkoušky, revize a atesty  
2. Položka neobsahuje:  
 X  
3. Způsob měření:  
Udává se počet kusů kompletní konstrukce nebo práce.</t>
  </si>
  <si>
    <t>5</t>
  </si>
  <si>
    <t>745801R</t>
  </si>
  <si>
    <t>TERMISTOROVÁ OCHRANA OLEJOVÉHO TRANSFORMÁTORU S KONTAKTNÍM VÝSTUPEM PRO VÝSTRAHU A ODPOJENÍ</t>
  </si>
  <si>
    <t>R-položka</t>
  </si>
  <si>
    <t>745803</t>
  </si>
  <si>
    <t>TLUMIČ VIBRACÍ TRANSFORMÁTORU (PODLOŽKY POD KOLEČKA Z ANTIVIBRAČNÍ HMOTY)</t>
  </si>
  <si>
    <t>1. Položka obsahuje:  
 – veškeré příslušenství  
2. Položka neobsahuje:  
 X  
3. Způsob měření:  
Udává se počet kusů kompletní konstrukce nebo práce.</t>
  </si>
  <si>
    <t>7</t>
  </si>
  <si>
    <t>744O35</t>
  </si>
  <si>
    <t>UNIVERZÁLNÍ SKŘÍŇ MĚŘENÍ USM</t>
  </si>
  <si>
    <t>1: viz TZ a výkres D.3.5.4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</si>
  <si>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</si>
  <si>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</t>
  </si>
  <si>
    <t>745285</t>
  </si>
  <si>
    <t>POJISTKOVÁ PATRONA VN</t>
  </si>
  <si>
    <t>1: viz TZ a příl. 14 - Soupis materiálu</t>
  </si>
  <si>
    <t>1. Položka obsahuje:  
 – technický popis viz. projektová dokumentace  
2. Položka neobsahuje:  
 X  
3. Způsob měření:  
Udává se počet kusů kompletní konstrukce nebo práce.</t>
  </si>
  <si>
    <t>9</t>
  </si>
  <si>
    <t>745Z11</t>
  </si>
  <si>
    <t>DEMONTÁŽ - VYPNUTÍ ZAŘÍZENÍ A ZAJIŠTĚNÍ STAVENIŠTĚ, ROZSAH TS NEBO PODOBNÉHO OBJEKTU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</si>
  <si>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</si>
  <si>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10</t>
  </si>
  <si>
    <t>745Z13</t>
  </si>
  <si>
    <t>DEMONTÁŽ KOBKY ROZVODNY VN VČETNĚ JEJÍ NÁPLNĚ</t>
  </si>
  <si>
    <t>11</t>
  </si>
  <si>
    <t>745Z22</t>
  </si>
  <si>
    <t>DEMONTÁŽ VN ODPÍNAČE/ODPOJOVAČE VČETNĚ POHONU</t>
  </si>
  <si>
    <t>12</t>
  </si>
  <si>
    <t>745Z17</t>
  </si>
  <si>
    <t>DEMONTÁŽ MĚŘÍCÍHO TRANSFORMÁTORU NAPĚTÍ VN</t>
  </si>
  <si>
    <t>745Z34</t>
  </si>
  <si>
    <t>DEMONTÁŽ TRANSFORMÁTORU VN/NN PŘES 160 KVA</t>
  </si>
  <si>
    <t>14</t>
  </si>
  <si>
    <t>742572</t>
  </si>
  <si>
    <t>KABEL VN - JEDNOŽÍLOVÝ, 22-AXEKVC(V)E(Y) OD 95 DO 150 MM2</t>
  </si>
  <si>
    <t>1: viz TZ a příl. 1 - Soupis vodičů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</si>
  <si>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</si>
  <si>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15</t>
  </si>
  <si>
    <t>742573</t>
  </si>
  <si>
    <t>KABEL VN - JEDNOŽÍLOVÝ, 22-AXEKVC(V)E(Y) OD 185 DO 300 MM2</t>
  </si>
  <si>
    <t>16</t>
  </si>
  <si>
    <t>742A22</t>
  </si>
  <si>
    <t>KABELOVÁ KONCOVKA VN VNITŘNÍ JEDNOŽÍLOVÁ PRO KABELY PŘES 6 KV OD 95 DO 150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</si>
  <si>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</si>
  <si>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17</t>
  </si>
  <si>
    <t>742A23</t>
  </si>
  <si>
    <t>KABELOVÁ KONCOVKA VN VNITŘNÍ JEDNOŽÍLOVÁ PRO KABELY PŘES 6 KV OD 185 DO 300 MM2</t>
  </si>
  <si>
    <t>18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</si>
  <si>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</si>
  <si>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</si>
  <si>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</si>
  <si>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19</t>
  </si>
  <si>
    <t>742P16</t>
  </si>
  <si>
    <t>SVAZKOVÁNÍ JEDNOŽILOVÝCH KABELŮ VN</t>
  </si>
  <si>
    <t>20</t>
  </si>
  <si>
    <t>742F22</t>
  </si>
  <si>
    <t>KABEL NN NEBO VODIČ JEDNOŽÍLOVÝ AL S PLASTOVOU IZOLACÍ OD 4 DO 16 MM2</t>
  </si>
  <si>
    <t>21</t>
  </si>
  <si>
    <t>742H11</t>
  </si>
  <si>
    <t>KABEL NN ČTYŘ- A PĚTIŽÍLOVÝ CU S PLASTOVOU IZOLACÍ DO 2,5 MM2</t>
  </si>
  <si>
    <t>2019</t>
  </si>
  <si>
    <t>22</t>
  </si>
  <si>
    <t>742H12</t>
  </si>
  <si>
    <t>KABEL NN ČTYŘ- A PĚTIŽÍLOVÝ CU S PLASTOVOU IZOLACÍ OD 4 DO 16 MM2</t>
  </si>
  <si>
    <t>23</t>
  </si>
  <si>
    <t>742K12</t>
  </si>
  <si>
    <t>UKONČENÍ JEDNOŽÍLOVÉHO KABELU V ROZVADĚČI NEBO NA PŘÍSTROJI OD 4 DO 16 MM2</t>
  </si>
  <si>
    <t>24</t>
  </si>
  <si>
    <t>742L11</t>
  </si>
  <si>
    <t>UKONČENÍ DVOU AŽ PĚTIŽÍLOVÉHO KABELU V ROZVADĚČI NEBO NA PŘÍSTROJI DO 2,5 MM2</t>
  </si>
  <si>
    <t>25</t>
  </si>
  <si>
    <t>742L12</t>
  </si>
  <si>
    <t>UKONČENÍ DVOU AŽ PĚTIŽÍLOVÉHO KABELU V ROZVADĚČI NEBO NA PŘÍSTROJI OD 4 DO 16 MM2</t>
  </si>
  <si>
    <t>26</t>
  </si>
  <si>
    <t>743562</t>
  </si>
  <si>
    <t>SVÍTIDLO VENKOVNÍ VŠEOBECNÉ - ELEKTRONICKÝ PŘEDŘADNÍK</t>
  </si>
  <si>
    <t>1. Položka obsahuje:  
 – veškeré příslušenství  
 – technický popis viz. projektová dokumentace  
2. Položka neobsahuje:  
 X  
3. Způsob měření:  
Udává se počet kusů kompletní konstrukce nebo práce.</t>
  </si>
  <si>
    <t>27</t>
  </si>
  <si>
    <t>7452E2</t>
  </si>
  <si>
    <t>KOBKA VN - ZÁKRYTOVÉ DVEŘE Z PLETIVA</t>
  </si>
  <si>
    <t>1: viz příl. 6 - Dispozice</t>
  </si>
  <si>
    <t>1. Položka obsahuje:  
 – veškerý podružný, pomocný a upevňovací materiál, kompletní výroba, dodávka a montáž na místě, nátěry  
 – technický popis viz. projektová dokumentace  
 – výrobní dokumentace  
2. Položka neobsahuje:  
 X  
3. Způsob měření:  
Udává se počet kusů kompletní konstrukce nebo práce.</t>
  </si>
  <si>
    <t>28</t>
  </si>
  <si>
    <t>7452E3</t>
  </si>
  <si>
    <t>KOBKA VN - OCHRANNÝ KRYT Z PLETIVA V RÁMECH 2 M2</t>
  </si>
  <si>
    <t>29</t>
  </si>
  <si>
    <t>748111</t>
  </si>
  <si>
    <t>KOMPLETNÍ OSOBNÍ OCHRANNÉ PROSTŘEDKY A PRACOVNÍ POMŮCKY PRO TRAFOSTANICI</t>
  </si>
  <si>
    <t>1. Položka obsahuje:  
 – dodávku a montáž kompletní sady osobních ochranných prostředků a pracovních pomůcek pro elektrickou stanici dle požadavku provozovatele a v intencích normy TNŽ 38 1981  
2. Položka neobsahuje:  
 X  
3. Způsob měření:  
Udává se počet kusů kompletní konstrukce nebo práce.</t>
  </si>
  <si>
    <t>30</t>
  </si>
  <si>
    <t>741Z08</t>
  </si>
  <si>
    <t>DEMONTÁŽ STÁVAJÍCÍ ELEKTROINSTALACE - KABELY, SVÍTIDLA, VYPÍNAČE, ZÁSUVKY, KRABICE APOD.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</si>
  <si>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</si>
  <si>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31</t>
  </si>
  <si>
    <t>742Z24</t>
  </si>
  <si>
    <t>DEMONTÁŽ KABELOVÉHO VEDENÍ VN</t>
  </si>
  <si>
    <t>32</t>
  </si>
  <si>
    <t>745Z92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</si>
  <si>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</si>
  <si>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</si>
  <si>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</si>
  <si>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33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</si>
  <si>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</si>
  <si>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</si>
  <si>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</si>
  <si>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</si>
  <si>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</si>
  <si>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</si>
  <si>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</si>
  <si>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</si>
  <si>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</si>
  <si>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</si>
  <si>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36</t>
  </si>
  <si>
    <t>747303</t>
  </si>
  <si>
    <t>VYDÁNÍ PŘÍKAZU "B" - SLOŽITÉ PRACOVIŠTĚ</t>
  </si>
  <si>
    <t>1. Položka obsahuje:  
 – cenu za vyhotovení příkazu "B" pro zajištění pracoviště při práci na vypnutém a zajištěném zařízení vn  
2. Položka neobsahuje:  
 X  
3. Způsob měření:  
Udává se počet kusů kompletní konstrukce nebo práce.</t>
  </si>
  <si>
    <t>37</t>
  </si>
  <si>
    <t>747414</t>
  </si>
  <si>
    <t>MĚŘENÍ ZEMNÍCH ODPORŮ - ZEMNICÍ SÍTĚ DÉLKY PÁSKU PŘES 100 DO 200 M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</si>
  <si>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</si>
  <si>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38</t>
  </si>
  <si>
    <t>747511</t>
  </si>
  <si>
    <t>ZKOUŠKY VODIČŮ A KABELŮ NN PRŮŘEZU ŽÍLY DO 5X25 MM2</t>
  </si>
  <si>
    <t>39</t>
  </si>
  <si>
    <t>747513</t>
  </si>
  <si>
    <t>ZKOUŠKY VODIČŮ A KABELŮ NN PRŮŘEZU ŽÍLY OD 4X150 DO 300 MM2</t>
  </si>
  <si>
    <t>1. Položka obsahuje:  
 – cenu za provedení měření kabelu/ vodiče vč. vyhotovení protokolu  
2. Položka neobsahuje:  
 X  
3. Způsob měření:  
Udává se počet kusů kompletní konstrukce nebo práce.</t>
  </si>
  <si>
    <t>40</t>
  </si>
  <si>
    <t>747611</t>
  </si>
  <si>
    <t>MĚŘENÍ EMC A EMI DLE ČSN EN 50 121 V ROZSAHU PS/SO</t>
  </si>
  <si>
    <t>41</t>
  </si>
  <si>
    <t>747703</t>
  </si>
  <si>
    <t>ZKUŠEBNÍ PROVOZ</t>
  </si>
  <si>
    <t>HOD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</si>
  <si>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</si>
  <si>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42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</si>
  <si>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</si>
  <si>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</si>
  <si>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</si>
  <si>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43</t>
  </si>
  <si>
    <t>7452E4</t>
  </si>
  <si>
    <t>KOBKA VN - ZÁKRYT PLNÝ Z PLECHU V RÁMECH 2 M2</t>
  </si>
  <si>
    <t>KUS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</si>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</sst>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</f>
      </c>
    </row>
    <row r="7" spans="2:3" ht="12.75" customHeight="1">
      <c r="B7" s="7" t="s">
        <v>7</v>
      </c>
      <c s="9">
        <f>0+E10+E12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C10*0.21</f>
      </c>
      <c s="11">
        <f>0+E11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C11*0.21</f>
      </c>
      <c s="11">
        <f>C11+D11</f>
      </c>
    </row>
    <row r="12" spans="1:5" ht="12.75" customHeight="1">
      <c r="A12" s="10" t="s">
        <v>261</v>
      </c>
      <c s="10" t="s">
        <v>262</v>
      </c>
      <c s="11">
        <f>0+C13</f>
      </c>
      <c s="11">
        <f>C12*0.21</f>
      </c>
      <c s="11">
        <f>0+E13</f>
      </c>
    </row>
    <row r="13" spans="1:5" ht="12.75" customHeight="1">
      <c r="A13" s="10" t="s">
        <v>263</v>
      </c>
      <c s="10" t="s">
        <v>264</v>
      </c>
      <c s="11">
        <f>'SO 98-98'!K8+'SO 98-98'!M8</f>
      </c>
      <c s="11">
        <f>C13*0.21</f>
      </c>
      <c s="11">
        <f>C13+D13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COUNTIFS(L8:L219,"=0",A8:A219,"P")+COUNTIFS(L8:L219,"",A8:A219,"P")+SUM(Q8:Q219)</f>
      </c>
    </row>
    <row r="8" spans="1:13" ht="12.75" customHeight="1">
      <c r="A8" t="s">
        <v>45</v>
      </c>
      <c r="C8" s="21" t="s">
        <v>46</v>
      </c>
      <c r="E8" s="23" t="s">
        <v>47</v>
      </c>
      <c r="J8" s="22">
        <f>0+J9+J26+J31+J36+J45+J50</f>
      </c>
      <c s="22">
        <f>0+K9+K26+K31+K36+K45+K50</f>
      </c>
      <c s="22">
        <f>0+L9+L26+L31+L36+L45+L50</f>
      </c>
      <c s="22">
        <f>0+M9+M26+M31+M36+M45+M50</f>
      </c>
    </row>
    <row r="9" spans="1:13" ht="12.75" customHeight="1">
      <c r="A9" t="s">
        <v>48</v>
      </c>
      <c r="C9" s="7" t="s">
        <v>49</v>
      </c>
      <c r="E9" s="25" t="s">
        <v>50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52</v>
      </c>
      <c s="6" t="s">
        <v>53</v>
      </c>
      <c t="s">
        <v>54</v>
      </c>
      <c s="26" t="s">
        <v>55</v>
      </c>
      <c s="27" t="s">
        <v>56</v>
      </c>
      <c s="28">
        <v>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57</v>
      </c>
      <c>
        <f>(M10*21)/100</f>
      </c>
      <c t="s">
        <v>27</v>
      </c>
    </row>
    <row r="11" spans="1:5" ht="12.75" customHeight="1">
      <c r="A11" s="30" t="s">
        <v>58</v>
      </c>
      <c r="E11" s="31" t="s">
        <v>54</v>
      </c>
    </row>
    <row r="12" spans="1:5" ht="12.75" customHeight="1">
      <c r="A12" s="30" t="s">
        <v>59</v>
      </c>
      <c r="E12" s="32" t="s">
        <v>60</v>
      </c>
    </row>
    <row r="13" spans="1:5" ht="76.5" customHeight="1">
      <c r="A13" t="s">
        <v>61</v>
      </c>
      <c r="E13" s="31" t="s">
        <v>62</v>
      </c>
    </row>
    <row r="14" spans="1:16" ht="12.75" customHeight="1">
      <c r="A14" t="s">
        <v>51</v>
      </c>
      <c s="6" t="s">
        <v>63</v>
      </c>
      <c s="6" t="s">
        <v>64</v>
      </c>
      <c t="s">
        <v>54</v>
      </c>
      <c s="26" t="s">
        <v>65</v>
      </c>
      <c s="27" t="s">
        <v>56</v>
      </c>
      <c s="28">
        <v>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57</v>
      </c>
      <c>
        <f>(M14*21)/100</f>
      </c>
      <c t="s">
        <v>27</v>
      </c>
    </row>
    <row r="15" spans="1:5" ht="12.75" customHeight="1">
      <c r="A15" s="30" t="s">
        <v>58</v>
      </c>
      <c r="E15" s="31" t="s">
        <v>54</v>
      </c>
    </row>
    <row r="16" spans="1:5" ht="12.75" customHeight="1">
      <c r="A16" s="30" t="s">
        <v>59</v>
      </c>
      <c r="E16" s="32" t="s">
        <v>60</v>
      </c>
    </row>
    <row r="17" spans="1:5" ht="76.5" customHeight="1">
      <c r="A17" t="s">
        <v>61</v>
      </c>
      <c r="E17" s="31" t="s">
        <v>62</v>
      </c>
    </row>
    <row r="18" spans="1:16" ht="12.75" customHeight="1">
      <c r="A18" t="s">
        <v>51</v>
      </c>
      <c s="6" t="s">
        <v>66</v>
      </c>
      <c s="6" t="s">
        <v>67</v>
      </c>
      <c t="s">
        <v>54</v>
      </c>
      <c s="26" t="s">
        <v>68</v>
      </c>
      <c s="27" t="s">
        <v>56</v>
      </c>
      <c s="28">
        <v>0.3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57</v>
      </c>
      <c>
        <f>(M18*21)/100</f>
      </c>
      <c t="s">
        <v>27</v>
      </c>
    </row>
    <row r="19" spans="1:5" ht="12.75" customHeight="1">
      <c r="A19" s="30" t="s">
        <v>58</v>
      </c>
      <c r="E19" s="31" t="s">
        <v>54</v>
      </c>
    </row>
    <row r="20" spans="1:5" ht="12.75" customHeight="1">
      <c r="A20" s="30" t="s">
        <v>59</v>
      </c>
      <c r="E20" s="32" t="s">
        <v>60</v>
      </c>
    </row>
    <row r="21" spans="1:5" ht="76.5" customHeight="1">
      <c r="A21" t="s">
        <v>61</v>
      </c>
      <c r="E21" s="31" t="s">
        <v>62</v>
      </c>
    </row>
    <row r="22" spans="1:16" ht="12.75" customHeight="1">
      <c r="A22" t="s">
        <v>51</v>
      </c>
      <c s="6" t="s">
        <v>69</v>
      </c>
      <c s="6" t="s">
        <v>70</v>
      </c>
      <c t="s">
        <v>54</v>
      </c>
      <c s="26" t="s">
        <v>71</v>
      </c>
      <c s="27" t="s">
        <v>56</v>
      </c>
      <c s="28">
        <v>3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57</v>
      </c>
      <c>
        <f>(M22*21)/100</f>
      </c>
      <c t="s">
        <v>27</v>
      </c>
    </row>
    <row r="23" spans="1:5" ht="12.75" customHeight="1">
      <c r="A23" s="30" t="s">
        <v>58</v>
      </c>
      <c r="E23" s="31" t="s">
        <v>54</v>
      </c>
    </row>
    <row r="24" spans="1:5" ht="12.75" customHeight="1">
      <c r="A24" s="30" t="s">
        <v>59</v>
      </c>
      <c r="E24" s="32" t="s">
        <v>60</v>
      </c>
    </row>
    <row r="25" spans="1:5" ht="76.5" customHeight="1">
      <c r="A25" t="s">
        <v>61</v>
      </c>
      <c r="E25" s="31" t="s">
        <v>62</v>
      </c>
    </row>
    <row r="26" spans="1:13" ht="12.75" customHeight="1">
      <c r="A26" t="s">
        <v>48</v>
      </c>
      <c r="C26" s="7" t="s">
        <v>72</v>
      </c>
      <c r="E26" s="25" t="s">
        <v>73</v>
      </c>
      <c r="J26" s="24">
        <f>0</f>
      </c>
      <c s="24">
        <f>0</f>
      </c>
      <c s="24">
        <f>0+L27</f>
      </c>
      <c s="24">
        <f>0+M27</f>
      </c>
    </row>
    <row r="27" spans="1:16" ht="12.75" customHeight="1">
      <c r="A27" t="s">
        <v>51</v>
      </c>
      <c s="6" t="s">
        <v>74</v>
      </c>
      <c s="6" t="s">
        <v>75</v>
      </c>
      <c t="s">
        <v>54</v>
      </c>
      <c s="26" t="s">
        <v>76</v>
      </c>
      <c s="27" t="s">
        <v>77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57</v>
      </c>
      <c>
        <f>(M27*21)/100</f>
      </c>
      <c t="s">
        <v>27</v>
      </c>
    </row>
    <row r="28" spans="1:5" ht="12.75" customHeight="1">
      <c r="A28" s="30" t="s">
        <v>58</v>
      </c>
      <c r="E28" s="31" t="s">
        <v>54</v>
      </c>
    </row>
    <row r="29" spans="1:5" ht="12.75" customHeight="1">
      <c r="A29" s="30" t="s">
        <v>59</v>
      </c>
      <c r="E29" s="32" t="s">
        <v>78</v>
      </c>
    </row>
    <row r="30" spans="1:5" ht="255" customHeight="1">
      <c r="A30" t="s">
        <v>61</v>
      </c>
      <c r="E30" s="31" t="s">
        <v>79</v>
      </c>
    </row>
    <row r="31" spans="1:13" ht="12.75" customHeight="1">
      <c r="A31" t="s">
        <v>48</v>
      </c>
      <c r="C31" s="7" t="s">
        <v>26</v>
      </c>
      <c r="E31" s="25" t="s">
        <v>80</v>
      </c>
      <c r="J31" s="24">
        <f>0</f>
      </c>
      <c s="24">
        <f>0</f>
      </c>
      <c s="24">
        <f>0+L32</f>
      </c>
      <c s="24">
        <f>0+M32</f>
      </c>
    </row>
    <row r="32" spans="1:16" ht="12.75" customHeight="1">
      <c r="A32" t="s">
        <v>51</v>
      </c>
      <c s="6" t="s">
        <v>81</v>
      </c>
      <c s="6" t="s">
        <v>82</v>
      </c>
      <c t="s">
        <v>54</v>
      </c>
      <c s="26" t="s">
        <v>83</v>
      </c>
      <c s="27" t="s">
        <v>77</v>
      </c>
      <c s="28">
        <v>1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57</v>
      </c>
      <c>
        <f>(M32*21)/100</f>
      </c>
      <c t="s">
        <v>27</v>
      </c>
    </row>
    <row r="33" spans="1:5" ht="12.75" customHeight="1">
      <c r="A33" s="30" t="s">
        <v>58</v>
      </c>
      <c r="E33" s="31" t="s">
        <v>54</v>
      </c>
    </row>
    <row r="34" spans="1:5" ht="12.75" customHeight="1">
      <c r="A34" s="30" t="s">
        <v>59</v>
      </c>
      <c r="E34" s="32" t="s">
        <v>78</v>
      </c>
    </row>
    <row r="35" spans="1:5" ht="191.25" customHeight="1">
      <c r="A35" t="s">
        <v>61</v>
      </c>
      <c r="E35" s="31" t="s">
        <v>84</v>
      </c>
    </row>
    <row r="36" spans="1:13" ht="12.75" customHeight="1">
      <c r="A36" t="s">
        <v>48</v>
      </c>
      <c r="C36" s="7" t="s">
        <v>85</v>
      </c>
      <c r="E36" s="25" t="s">
        <v>86</v>
      </c>
      <c r="J36" s="24">
        <f>0</f>
      </c>
      <c s="24">
        <f>0</f>
      </c>
      <c s="24">
        <f>0+L37+L41</f>
      </c>
      <c s="24">
        <f>0+M37+M41</f>
      </c>
    </row>
    <row r="37" spans="1:16" ht="12.75" customHeight="1">
      <c r="A37" t="s">
        <v>51</v>
      </c>
      <c s="6" t="s">
        <v>87</v>
      </c>
      <c s="6" t="s">
        <v>88</v>
      </c>
      <c t="s">
        <v>54</v>
      </c>
      <c s="26" t="s">
        <v>89</v>
      </c>
      <c s="27" t="s">
        <v>90</v>
      </c>
      <c s="28">
        <v>210</v>
      </c>
      <c s="27">
        <v>0</v>
      </c>
      <c s="27">
        <f>ROUND(G37*H37,6)</f>
      </c>
      <c r="L37" s="29">
        <v>0</v>
      </c>
      <c s="24">
        <f>ROUND(ROUND(L37,2)*ROUND(G37,3),2)</f>
      </c>
      <c s="27" t="s">
        <v>57</v>
      </c>
      <c>
        <f>(M37*21)/100</f>
      </c>
      <c t="s">
        <v>27</v>
      </c>
    </row>
    <row r="38" spans="1:5" ht="12.75" customHeight="1">
      <c r="A38" s="30" t="s">
        <v>58</v>
      </c>
      <c r="E38" s="31" t="s">
        <v>54</v>
      </c>
    </row>
    <row r="39" spans="1:5" ht="12.75" customHeight="1">
      <c r="A39" s="30" t="s">
        <v>59</v>
      </c>
      <c r="E39" s="32" t="s">
        <v>60</v>
      </c>
    </row>
    <row r="40" spans="1:5" ht="63.75" customHeight="1">
      <c r="A40" t="s">
        <v>61</v>
      </c>
      <c r="E40" s="31" t="s">
        <v>91</v>
      </c>
    </row>
    <row r="41" spans="1:16" ht="12.75" customHeight="1">
      <c r="A41" t="s">
        <v>51</v>
      </c>
      <c s="6" t="s">
        <v>92</v>
      </c>
      <c s="6" t="s">
        <v>93</v>
      </c>
      <c t="s">
        <v>54</v>
      </c>
      <c s="26" t="s">
        <v>94</v>
      </c>
      <c s="27" t="s">
        <v>90</v>
      </c>
      <c s="28">
        <v>32</v>
      </c>
      <c s="27">
        <v>0</v>
      </c>
      <c s="27">
        <f>ROUND(G41*H41,6)</f>
      </c>
      <c r="L41" s="29">
        <v>0</v>
      </c>
      <c s="24">
        <f>ROUND(ROUND(L41,2)*ROUND(G41,3),2)</f>
      </c>
      <c s="27" t="s">
        <v>57</v>
      </c>
      <c>
        <f>(M41*21)/100</f>
      </c>
      <c t="s">
        <v>27</v>
      </c>
    </row>
    <row r="42" spans="1:5" ht="12.75" customHeight="1">
      <c r="A42" s="30" t="s">
        <v>58</v>
      </c>
      <c r="E42" s="31" t="s">
        <v>54</v>
      </c>
    </row>
    <row r="43" spans="1:5" ht="12.75" customHeight="1">
      <c r="A43" s="30" t="s">
        <v>59</v>
      </c>
      <c r="E43" s="32" t="s">
        <v>60</v>
      </c>
    </row>
    <row r="44" spans="1:5" ht="63.75" customHeight="1">
      <c r="A44" t="s">
        <v>61</v>
      </c>
      <c r="E44" s="31" t="s">
        <v>91</v>
      </c>
    </row>
    <row r="45" spans="1:13" ht="12.75" customHeight="1">
      <c r="A45" t="s">
        <v>48</v>
      </c>
      <c r="C45" s="7" t="s">
        <v>95</v>
      </c>
      <c r="E45" s="25" t="s">
        <v>96</v>
      </c>
      <c r="J45" s="24">
        <f>0</f>
      </c>
      <c s="24">
        <f>0</f>
      </c>
      <c s="24">
        <f>0+L46</f>
      </c>
      <c s="24">
        <f>0+M46</f>
      </c>
    </row>
    <row r="46" spans="1:16" ht="12.75" customHeight="1">
      <c r="A46" t="s">
        <v>51</v>
      </c>
      <c s="6" t="s">
        <v>97</v>
      </c>
      <c s="6" t="s">
        <v>98</v>
      </c>
      <c t="s">
        <v>54</v>
      </c>
      <c s="26" t="s">
        <v>99</v>
      </c>
      <c s="27" t="s">
        <v>100</v>
      </c>
      <c s="28">
        <v>30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57</v>
      </c>
      <c>
        <f>(M46*21)/100</f>
      </c>
      <c t="s">
        <v>27</v>
      </c>
    </row>
    <row r="47" spans="1:5" ht="12.75" customHeight="1">
      <c r="A47" s="30" t="s">
        <v>58</v>
      </c>
      <c r="E47" s="31" t="s">
        <v>54</v>
      </c>
    </row>
    <row r="48" spans="1:5" ht="12.75" customHeight="1">
      <c r="A48" s="30" t="s">
        <v>59</v>
      </c>
      <c r="E48" s="32" t="s">
        <v>78</v>
      </c>
    </row>
    <row r="49" spans="1:5" ht="102" customHeight="1">
      <c r="A49" t="s">
        <v>61</v>
      </c>
      <c r="E49" s="31" t="s">
        <v>101</v>
      </c>
    </row>
    <row r="50" spans="1:13" ht="12.75" customHeight="1">
      <c r="A50" t="s">
        <v>48</v>
      </c>
      <c r="C50" s="7" t="s">
        <v>102</v>
      </c>
      <c r="E50" s="25" t="s">
        <v>103</v>
      </c>
      <c r="J50" s="24">
        <f>0</f>
      </c>
      <c s="24">
        <f>0</f>
      </c>
      <c s="24">
        <f>0+L51+L55+L59+L63+L67+L71+L75+L79+L83+L87+L91+L95+L99+L103+L107+L111+L115+L119+L123+L127+L131+L135+L139+L143+L147+L151+L155+L159+L163+L167+L171+L175+L179+L183+L187+L191+L195+L199+L203+L207+L211+L215+L219</f>
      </c>
      <c s="24">
        <f>0+M51+M55+M59+M63+M67+M71+M75+M79+M83+M87+M91+M95+M99+M103+M107+M111+M115+M119+M123+M127+M131+M135+M139+M143+M147+M151+M155+M159+M163+M167+M171+M175+M179+M183+M187+M191+M195+M199+M203+M207+M211+M215+M219</f>
      </c>
    </row>
    <row r="51" spans="1:16" ht="12.75" customHeight="1">
      <c r="A51" t="s">
        <v>51</v>
      </c>
      <c s="6" t="s">
        <v>49</v>
      </c>
      <c s="6" t="s">
        <v>104</v>
      </c>
      <c t="s">
        <v>54</v>
      </c>
      <c s="26" t="s">
        <v>105</v>
      </c>
      <c s="27" t="s">
        <v>106</v>
      </c>
      <c s="28">
        <v>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57</v>
      </c>
      <c>
        <f>(M51*21)/100</f>
      </c>
      <c t="s">
        <v>27</v>
      </c>
    </row>
    <row r="52" spans="1:5" ht="12.75" customHeight="1">
      <c r="A52" s="30" t="s">
        <v>58</v>
      </c>
      <c r="E52" s="31" t="s">
        <v>54</v>
      </c>
    </row>
    <row r="53" spans="1:5" ht="12.75" customHeight="1">
      <c r="A53" s="30" t="s">
        <v>59</v>
      </c>
      <c r="E53" s="32" t="s">
        <v>107</v>
      </c>
    </row>
    <row r="54" spans="1:5" ht="12.75" customHeight="1">
      <c r="A54" t="s">
        <v>61</v>
      </c>
      <c r="E54" s="31" t="s">
        <v>108</v>
      </c>
    </row>
    <row r="55" spans="1:16" ht="12.75" customHeight="1">
      <c r="A55" t="s">
        <v>51</v>
      </c>
      <c s="6" t="s">
        <v>27</v>
      </c>
      <c s="6" t="s">
        <v>109</v>
      </c>
      <c t="s">
        <v>54</v>
      </c>
      <c s="26" t="s">
        <v>110</v>
      </c>
      <c s="27" t="s">
        <v>106</v>
      </c>
      <c s="28">
        <v>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57</v>
      </c>
      <c>
        <f>(M55*21)/100</f>
      </c>
      <c t="s">
        <v>27</v>
      </c>
    </row>
    <row r="56" spans="1:5" ht="12.75" customHeight="1">
      <c r="A56" s="30" t="s">
        <v>58</v>
      </c>
      <c r="E56" s="31" t="s">
        <v>54</v>
      </c>
    </row>
    <row r="57" spans="1:5" ht="12.75" customHeight="1">
      <c r="A57" s="30" t="s">
        <v>59</v>
      </c>
      <c r="E57" s="32" t="s">
        <v>107</v>
      </c>
    </row>
    <row r="58" spans="1:5" ht="12.75" customHeight="1">
      <c r="A58" t="s">
        <v>61</v>
      </c>
      <c r="E58" s="31" t="s">
        <v>108</v>
      </c>
    </row>
    <row r="59" spans="1:16" ht="12.75" customHeight="1">
      <c r="A59" t="s">
        <v>51</v>
      </c>
      <c s="6" t="s">
        <v>26</v>
      </c>
      <c s="6" t="s">
        <v>111</v>
      </c>
      <c t="s">
        <v>54</v>
      </c>
      <c s="26" t="s">
        <v>112</v>
      </c>
      <c s="27" t="s">
        <v>106</v>
      </c>
      <c s="28">
        <v>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57</v>
      </c>
      <c>
        <f>(M59*21)/100</f>
      </c>
      <c t="s">
        <v>27</v>
      </c>
    </row>
    <row r="60" spans="1:5" ht="12.75" customHeight="1">
      <c r="A60" s="30" t="s">
        <v>58</v>
      </c>
      <c r="E60" s="31" t="s">
        <v>54</v>
      </c>
    </row>
    <row r="61" spans="1:5" ht="12.75" customHeight="1">
      <c r="A61" s="30" t="s">
        <v>59</v>
      </c>
      <c r="E61" s="32" t="s">
        <v>107</v>
      </c>
    </row>
    <row r="62" spans="1:5" ht="12.75" customHeight="1">
      <c r="A62" t="s">
        <v>61</v>
      </c>
      <c r="E62" s="31" t="s">
        <v>108</v>
      </c>
    </row>
    <row r="63" spans="1:16" ht="12.75" customHeight="1">
      <c r="A63" t="s">
        <v>51</v>
      </c>
      <c s="6" t="s">
        <v>113</v>
      </c>
      <c s="6" t="s">
        <v>114</v>
      </c>
      <c t="s">
        <v>54</v>
      </c>
      <c s="26" t="s">
        <v>115</v>
      </c>
      <c s="27" t="s">
        <v>106</v>
      </c>
      <c s="28">
        <v>2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57</v>
      </c>
      <c>
        <f>(M63*21)/100</f>
      </c>
      <c t="s">
        <v>27</v>
      </c>
    </row>
    <row r="64" spans="1:5" ht="12.75" customHeight="1">
      <c r="A64" s="30" t="s">
        <v>58</v>
      </c>
      <c r="E64" s="31" t="s">
        <v>54</v>
      </c>
    </row>
    <row r="65" spans="1:5" ht="12.75" customHeight="1">
      <c r="A65" s="30" t="s">
        <v>59</v>
      </c>
      <c r="E65" s="32" t="s">
        <v>116</v>
      </c>
    </row>
    <row r="66" spans="1:5" ht="102" customHeight="1">
      <c r="A66" t="s">
        <v>61</v>
      </c>
      <c r="E66" s="31" t="s">
        <v>117</v>
      </c>
    </row>
    <row r="67" spans="1:16" ht="12.75" customHeight="1">
      <c r="A67" t="s">
        <v>51</v>
      </c>
      <c s="6" t="s">
        <v>118</v>
      </c>
      <c s="6" t="s">
        <v>119</v>
      </c>
      <c t="s">
        <v>54</v>
      </c>
      <c s="26" t="s">
        <v>120</v>
      </c>
      <c s="27" t="s">
        <v>106</v>
      </c>
      <c s="28">
        <v>2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121</v>
      </c>
      <c>
        <f>(M67*21)/100</f>
      </c>
      <c t="s">
        <v>27</v>
      </c>
    </row>
    <row r="68" spans="1:5" ht="12.75" customHeight="1">
      <c r="A68" s="30" t="s">
        <v>58</v>
      </c>
      <c r="E68" s="31" t="s">
        <v>54</v>
      </c>
    </row>
    <row r="69" spans="1:5" ht="12.75" customHeight="1">
      <c r="A69" s="30" t="s">
        <v>59</v>
      </c>
      <c r="E69" s="32" t="s">
        <v>116</v>
      </c>
    </row>
    <row r="70" spans="1:5" ht="102" customHeight="1">
      <c r="A70" t="s">
        <v>61</v>
      </c>
      <c r="E70" s="31" t="s">
        <v>117</v>
      </c>
    </row>
    <row r="71" spans="1:16" ht="12.75" customHeight="1">
      <c r="A71" t="s">
        <v>51</v>
      </c>
      <c s="6" t="s">
        <v>85</v>
      </c>
      <c s="6" t="s">
        <v>122</v>
      </c>
      <c t="s">
        <v>54</v>
      </c>
      <c s="26" t="s">
        <v>123</v>
      </c>
      <c s="27" t="s">
        <v>106</v>
      </c>
      <c s="28">
        <v>8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57</v>
      </c>
      <c>
        <f>(M71*21)/100</f>
      </c>
      <c t="s">
        <v>27</v>
      </c>
    </row>
    <row r="72" spans="1:5" ht="12.75" customHeight="1">
      <c r="A72" s="30" t="s">
        <v>58</v>
      </c>
      <c r="E72" s="31" t="s">
        <v>54</v>
      </c>
    </row>
    <row r="73" spans="1:5" ht="12.75" customHeight="1">
      <c r="A73" s="30" t="s">
        <v>59</v>
      </c>
      <c r="E73" s="32" t="s">
        <v>116</v>
      </c>
    </row>
    <row r="74" spans="1:5" ht="76.5" customHeight="1">
      <c r="A74" t="s">
        <v>61</v>
      </c>
      <c r="E74" s="31" t="s">
        <v>124</v>
      </c>
    </row>
    <row r="75" spans="1:16" ht="12.75" customHeight="1">
      <c r="A75" t="s">
        <v>51</v>
      </c>
      <c s="6" t="s">
        <v>125</v>
      </c>
      <c s="6" t="s">
        <v>126</v>
      </c>
      <c t="s">
        <v>54</v>
      </c>
      <c s="26" t="s">
        <v>127</v>
      </c>
      <c s="27" t="s">
        <v>106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57</v>
      </c>
      <c>
        <f>(M75*21)/100</f>
      </c>
      <c t="s">
        <v>27</v>
      </c>
    </row>
    <row r="76" spans="1:5" ht="12.75" customHeight="1">
      <c r="A76" s="30" t="s">
        <v>58</v>
      </c>
      <c r="E76" s="31" t="s">
        <v>54</v>
      </c>
    </row>
    <row r="77" spans="1:5" ht="12.75" customHeight="1">
      <c r="A77" s="30" t="s">
        <v>59</v>
      </c>
      <c r="E77" s="32" t="s">
        <v>128</v>
      </c>
    </row>
    <row r="78" spans="1:5" ht="102" customHeight="1">
      <c r="A78" t="s">
        <v>61</v>
      </c>
      <c r="E78" s="31" t="s">
        <v>129</v>
      </c>
    </row>
    <row r="79" spans="1:16" ht="12.75" customHeight="1">
      <c r="A79" t="s">
        <v>51</v>
      </c>
      <c s="6" t="s">
        <v>130</v>
      </c>
      <c s="6" t="s">
        <v>131</v>
      </c>
      <c t="s">
        <v>54</v>
      </c>
      <c s="26" t="s">
        <v>132</v>
      </c>
      <c s="27" t="s">
        <v>106</v>
      </c>
      <c s="28">
        <v>6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57</v>
      </c>
      <c>
        <f>(M79*21)/100</f>
      </c>
      <c t="s">
        <v>27</v>
      </c>
    </row>
    <row r="80" spans="1:5" ht="12.75" customHeight="1">
      <c r="A80" s="30" t="s">
        <v>58</v>
      </c>
      <c r="E80" s="31" t="s">
        <v>54</v>
      </c>
    </row>
    <row r="81" spans="1:5" ht="12.75" customHeight="1">
      <c r="A81" s="30" t="s">
        <v>59</v>
      </c>
      <c r="E81" s="32" t="s">
        <v>133</v>
      </c>
    </row>
    <row r="82" spans="1:5" ht="89.25" customHeight="1">
      <c r="A82" t="s">
        <v>61</v>
      </c>
      <c r="E82" s="31" t="s">
        <v>134</v>
      </c>
    </row>
    <row r="83" spans="1:16" ht="12.75" customHeight="1">
      <c r="A83" t="s">
        <v>51</v>
      </c>
      <c s="6" t="s">
        <v>135</v>
      </c>
      <c s="6" t="s">
        <v>136</v>
      </c>
      <c t="s">
        <v>54</v>
      </c>
      <c s="26" t="s">
        <v>137</v>
      </c>
      <c s="27" t="s">
        <v>106</v>
      </c>
      <c s="28">
        <v>3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57</v>
      </c>
      <c>
        <f>(M83*21)/100</f>
      </c>
      <c t="s">
        <v>27</v>
      </c>
    </row>
    <row r="84" spans="1:5" ht="12.75" customHeight="1">
      <c r="A84" s="30" t="s">
        <v>58</v>
      </c>
      <c r="E84" s="31" t="s">
        <v>54</v>
      </c>
    </row>
    <row r="85" spans="1:5" ht="12.75" customHeight="1">
      <c r="A85" s="30" t="s">
        <v>59</v>
      </c>
      <c r="E85" s="32" t="s">
        <v>60</v>
      </c>
    </row>
    <row r="86" spans="1:5" ht="102" customHeight="1">
      <c r="A86" t="s">
        <v>61</v>
      </c>
      <c r="E86" s="31" t="s">
        <v>138</v>
      </c>
    </row>
    <row r="87" spans="1:16" ht="12.75" customHeight="1">
      <c r="A87" t="s">
        <v>51</v>
      </c>
      <c s="6" t="s">
        <v>139</v>
      </c>
      <c s="6" t="s">
        <v>140</v>
      </c>
      <c t="s">
        <v>54</v>
      </c>
      <c s="26" t="s">
        <v>141</v>
      </c>
      <c s="27" t="s">
        <v>106</v>
      </c>
      <c s="28">
        <v>4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57</v>
      </c>
      <c>
        <f>(M87*21)/100</f>
      </c>
      <c t="s">
        <v>27</v>
      </c>
    </row>
    <row r="88" spans="1:5" ht="12.75" customHeight="1">
      <c r="A88" s="30" t="s">
        <v>58</v>
      </c>
      <c r="E88" s="31" t="s">
        <v>54</v>
      </c>
    </row>
    <row r="89" spans="1:5" ht="12.75" customHeight="1">
      <c r="A89" s="30" t="s">
        <v>59</v>
      </c>
      <c r="E89" s="32" t="s">
        <v>60</v>
      </c>
    </row>
    <row r="90" spans="1:5" ht="102" customHeight="1">
      <c r="A90" t="s">
        <v>61</v>
      </c>
      <c r="E90" s="31" t="s">
        <v>138</v>
      </c>
    </row>
    <row r="91" spans="1:16" ht="12.75" customHeight="1">
      <c r="A91" t="s">
        <v>51</v>
      </c>
      <c s="6" t="s">
        <v>142</v>
      </c>
      <c s="6" t="s">
        <v>143</v>
      </c>
      <c t="s">
        <v>54</v>
      </c>
      <c s="26" t="s">
        <v>144</v>
      </c>
      <c s="27" t="s">
        <v>106</v>
      </c>
      <c s="28">
        <v>1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57</v>
      </c>
      <c>
        <f>(M91*21)/100</f>
      </c>
      <c t="s">
        <v>27</v>
      </c>
    </row>
    <row r="92" spans="1:5" ht="12.75" customHeight="1">
      <c r="A92" s="30" t="s">
        <v>58</v>
      </c>
      <c r="E92" s="31" t="s">
        <v>54</v>
      </c>
    </row>
    <row r="93" spans="1:5" ht="12.75" customHeight="1">
      <c r="A93" s="30" t="s">
        <v>59</v>
      </c>
      <c r="E93" s="32" t="s">
        <v>60</v>
      </c>
    </row>
    <row r="94" spans="1:5" ht="102" customHeight="1">
      <c r="A94" t="s">
        <v>61</v>
      </c>
      <c r="E94" s="31" t="s">
        <v>138</v>
      </c>
    </row>
    <row r="95" spans="1:16" ht="12.75" customHeight="1">
      <c r="A95" t="s">
        <v>51</v>
      </c>
      <c s="6" t="s">
        <v>145</v>
      </c>
      <c s="6" t="s">
        <v>146</v>
      </c>
      <c t="s">
        <v>54</v>
      </c>
      <c s="26" t="s">
        <v>147</v>
      </c>
      <c s="27" t="s">
        <v>106</v>
      </c>
      <c s="28">
        <v>3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57</v>
      </c>
      <c>
        <f>(M95*21)/100</f>
      </c>
      <c t="s">
        <v>27</v>
      </c>
    </row>
    <row r="96" spans="1:5" ht="12.75" customHeight="1">
      <c r="A96" s="30" t="s">
        <v>58</v>
      </c>
      <c r="E96" s="31" t="s">
        <v>54</v>
      </c>
    </row>
    <row r="97" spans="1:5" ht="12.75" customHeight="1">
      <c r="A97" s="30" t="s">
        <v>59</v>
      </c>
      <c r="E97" s="32" t="s">
        <v>60</v>
      </c>
    </row>
    <row r="98" spans="1:5" ht="102" customHeight="1">
      <c r="A98" t="s">
        <v>61</v>
      </c>
      <c r="E98" s="31" t="s">
        <v>138</v>
      </c>
    </row>
    <row r="99" spans="1:16" ht="12.75" customHeight="1">
      <c r="A99" t="s">
        <v>51</v>
      </c>
      <c s="6" t="s">
        <v>72</v>
      </c>
      <c s="6" t="s">
        <v>148</v>
      </c>
      <c t="s">
        <v>54</v>
      </c>
      <c s="26" t="s">
        <v>149</v>
      </c>
      <c s="27" t="s">
        <v>106</v>
      </c>
      <c s="28">
        <v>2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57</v>
      </c>
      <c>
        <f>(M99*21)/100</f>
      </c>
      <c t="s">
        <v>27</v>
      </c>
    </row>
    <row r="100" spans="1:5" ht="12.75" customHeight="1">
      <c r="A100" s="30" t="s">
        <v>58</v>
      </c>
      <c r="E100" s="31" t="s">
        <v>54</v>
      </c>
    </row>
    <row r="101" spans="1:5" ht="12.75" customHeight="1">
      <c r="A101" s="30" t="s">
        <v>59</v>
      </c>
      <c r="E101" s="32" t="s">
        <v>60</v>
      </c>
    </row>
    <row r="102" spans="1:5" ht="102" customHeight="1">
      <c r="A102" t="s">
        <v>61</v>
      </c>
      <c r="E102" s="31" t="s">
        <v>138</v>
      </c>
    </row>
    <row r="103" spans="1:16" ht="12.75" customHeight="1">
      <c r="A103" t="s">
        <v>51</v>
      </c>
      <c s="6" t="s">
        <v>150</v>
      </c>
      <c s="6" t="s">
        <v>151</v>
      </c>
      <c t="s">
        <v>54</v>
      </c>
      <c s="26" t="s">
        <v>152</v>
      </c>
      <c s="27" t="s">
        <v>100</v>
      </c>
      <c s="28">
        <v>85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57</v>
      </c>
      <c>
        <f>(M103*21)/100</f>
      </c>
      <c t="s">
        <v>27</v>
      </c>
    </row>
    <row r="104" spans="1:5" ht="12.75" customHeight="1">
      <c r="A104" s="30" t="s">
        <v>58</v>
      </c>
      <c r="E104" s="31" t="s">
        <v>54</v>
      </c>
    </row>
    <row r="105" spans="1:5" ht="12.75" customHeight="1">
      <c r="A105" s="30" t="s">
        <v>59</v>
      </c>
      <c r="E105" s="32" t="s">
        <v>153</v>
      </c>
    </row>
    <row r="106" spans="1:5" ht="76.5" customHeight="1">
      <c r="A106" t="s">
        <v>61</v>
      </c>
      <c r="E106" s="31" t="s">
        <v>154</v>
      </c>
    </row>
    <row r="107" spans="1:16" ht="12.75" customHeight="1">
      <c r="A107" t="s">
        <v>51</v>
      </c>
      <c s="6" t="s">
        <v>155</v>
      </c>
      <c s="6" t="s">
        <v>156</v>
      </c>
      <c t="s">
        <v>54</v>
      </c>
      <c s="26" t="s">
        <v>157</v>
      </c>
      <c s="27" t="s">
        <v>100</v>
      </c>
      <c s="28">
        <v>50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57</v>
      </c>
      <c>
        <f>(M107*21)/100</f>
      </c>
      <c t="s">
        <v>27</v>
      </c>
    </row>
    <row r="108" spans="1:5" ht="12.75" customHeight="1">
      <c r="A108" s="30" t="s">
        <v>58</v>
      </c>
      <c r="E108" s="31" t="s">
        <v>54</v>
      </c>
    </row>
    <row r="109" spans="1:5" ht="12.75" customHeight="1">
      <c r="A109" s="30" t="s">
        <v>59</v>
      </c>
      <c r="E109" s="32" t="s">
        <v>153</v>
      </c>
    </row>
    <row r="110" spans="1:5" ht="76.5" customHeight="1">
      <c r="A110" t="s">
        <v>61</v>
      </c>
      <c r="E110" s="31" t="s">
        <v>154</v>
      </c>
    </row>
    <row r="111" spans="1:16" ht="12.75" customHeight="1">
      <c r="A111" t="s">
        <v>51</v>
      </c>
      <c s="6" t="s">
        <v>158</v>
      </c>
      <c s="6" t="s">
        <v>159</v>
      </c>
      <c t="s">
        <v>54</v>
      </c>
      <c s="26" t="s">
        <v>160</v>
      </c>
      <c s="27" t="s">
        <v>106</v>
      </c>
      <c s="28">
        <v>12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57</v>
      </c>
      <c>
        <f>(M111*21)/100</f>
      </c>
      <c t="s">
        <v>27</v>
      </c>
    </row>
    <row r="112" spans="1:5" ht="12.75" customHeight="1">
      <c r="A112" s="30" t="s">
        <v>58</v>
      </c>
      <c r="E112" s="31" t="s">
        <v>54</v>
      </c>
    </row>
    <row r="113" spans="1:5" ht="12.75" customHeight="1">
      <c r="A113" s="30" t="s">
        <v>59</v>
      </c>
      <c r="E113" s="32" t="s">
        <v>153</v>
      </c>
    </row>
    <row r="114" spans="1:5" ht="89.25" customHeight="1">
      <c r="A114" t="s">
        <v>61</v>
      </c>
      <c r="E114" s="31" t="s">
        <v>161</v>
      </c>
    </row>
    <row r="115" spans="1:16" ht="12.75" customHeight="1">
      <c r="A115" t="s">
        <v>51</v>
      </c>
      <c s="6" t="s">
        <v>162</v>
      </c>
      <c s="6" t="s">
        <v>163</v>
      </c>
      <c t="s">
        <v>54</v>
      </c>
      <c s="26" t="s">
        <v>164</v>
      </c>
      <c s="27" t="s">
        <v>106</v>
      </c>
      <c s="28">
        <v>6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57</v>
      </c>
      <c>
        <f>(M115*21)/100</f>
      </c>
      <c t="s">
        <v>27</v>
      </c>
    </row>
    <row r="116" spans="1:5" ht="12.75" customHeight="1">
      <c r="A116" s="30" t="s">
        <v>58</v>
      </c>
      <c r="E116" s="31" t="s">
        <v>54</v>
      </c>
    </row>
    <row r="117" spans="1:5" ht="12.75" customHeight="1">
      <c r="A117" s="30" t="s">
        <v>59</v>
      </c>
      <c r="E117" s="32" t="s">
        <v>153</v>
      </c>
    </row>
    <row r="118" spans="1:5" ht="89.25" customHeight="1">
      <c r="A118" t="s">
        <v>61</v>
      </c>
      <c r="E118" s="31" t="s">
        <v>161</v>
      </c>
    </row>
    <row r="119" spans="1:16" ht="12.75" customHeight="1">
      <c r="A119" t="s">
        <v>51</v>
      </c>
      <c s="6" t="s">
        <v>165</v>
      </c>
      <c s="6" t="s">
        <v>166</v>
      </c>
      <c t="s">
        <v>54</v>
      </c>
      <c s="26" t="s">
        <v>167</v>
      </c>
      <c s="27" t="s">
        <v>106</v>
      </c>
      <c s="28">
        <v>24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57</v>
      </c>
      <c>
        <f>(M119*21)/100</f>
      </c>
      <c t="s">
        <v>27</v>
      </c>
    </row>
    <row r="120" spans="1:5" ht="12.75" customHeight="1">
      <c r="A120" s="30" t="s">
        <v>58</v>
      </c>
      <c r="E120" s="31" t="s">
        <v>54</v>
      </c>
    </row>
    <row r="121" spans="1:5" ht="12.75" customHeight="1">
      <c r="A121" s="30" t="s">
        <v>59</v>
      </c>
      <c r="E121" s="32" t="s">
        <v>153</v>
      </c>
    </row>
    <row r="122" spans="1:5" ht="89.25" customHeight="1">
      <c r="A122" t="s">
        <v>61</v>
      </c>
      <c r="E122" s="31" t="s">
        <v>168</v>
      </c>
    </row>
    <row r="123" spans="1:16" ht="12.75" customHeight="1">
      <c r="A123" t="s">
        <v>51</v>
      </c>
      <c s="6" t="s">
        <v>169</v>
      </c>
      <c s="6" t="s">
        <v>170</v>
      </c>
      <c t="s">
        <v>54</v>
      </c>
      <c s="26" t="s">
        <v>171</v>
      </c>
      <c s="27" t="s">
        <v>106</v>
      </c>
      <c s="28">
        <v>30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57</v>
      </c>
      <c>
        <f>(M123*21)/100</f>
      </c>
      <c t="s">
        <v>27</v>
      </c>
    </row>
    <row r="124" spans="1:5" ht="12.75" customHeight="1">
      <c r="A124" s="30" t="s">
        <v>58</v>
      </c>
      <c r="E124" s="31" t="s">
        <v>54</v>
      </c>
    </row>
    <row r="125" spans="1:5" ht="12.75" customHeight="1">
      <c r="A125" s="30" t="s">
        <v>59</v>
      </c>
      <c r="E125" s="32" t="s">
        <v>153</v>
      </c>
    </row>
    <row r="126" spans="1:5" ht="89.25" customHeight="1">
      <c r="A126" t="s">
        <v>61</v>
      </c>
      <c r="E126" s="31" t="s">
        <v>168</v>
      </c>
    </row>
    <row r="127" spans="1:16" ht="12.75" customHeight="1">
      <c r="A127" t="s">
        <v>51</v>
      </c>
      <c s="6" t="s">
        <v>172</v>
      </c>
      <c s="6" t="s">
        <v>173</v>
      </c>
      <c t="s">
        <v>54</v>
      </c>
      <c s="26" t="s">
        <v>174</v>
      </c>
      <c s="27" t="s">
        <v>100</v>
      </c>
      <c s="28">
        <v>20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57</v>
      </c>
      <c>
        <f>(M127*21)/100</f>
      </c>
      <c t="s">
        <v>27</v>
      </c>
    </row>
    <row r="128" spans="1:5" ht="12.75" customHeight="1">
      <c r="A128" s="30" t="s">
        <v>58</v>
      </c>
      <c r="E128" s="31" t="s">
        <v>54</v>
      </c>
    </row>
    <row r="129" spans="1:5" ht="12.75" customHeight="1">
      <c r="A129" s="30" t="s">
        <v>59</v>
      </c>
      <c r="E129" s="32" t="s">
        <v>60</v>
      </c>
    </row>
    <row r="130" spans="1:5" ht="76.5" customHeight="1">
      <c r="A130" t="s">
        <v>61</v>
      </c>
      <c r="E130" s="31" t="s">
        <v>154</v>
      </c>
    </row>
    <row r="131" spans="1:16" ht="12.75" customHeight="1">
      <c r="A131" t="s">
        <v>51</v>
      </c>
      <c s="6" t="s">
        <v>175</v>
      </c>
      <c s="6" t="s">
        <v>176</v>
      </c>
      <c t="s">
        <v>54</v>
      </c>
      <c s="26" t="s">
        <v>177</v>
      </c>
      <c s="27" t="s">
        <v>100</v>
      </c>
      <c s="28">
        <v>7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178</v>
      </c>
      <c>
        <f>(M131*21)/100</f>
      </c>
      <c t="s">
        <v>27</v>
      </c>
    </row>
    <row r="132" spans="1:5" ht="12.75" customHeight="1">
      <c r="A132" s="30" t="s">
        <v>58</v>
      </c>
      <c r="E132" s="31" t="s">
        <v>54</v>
      </c>
    </row>
    <row r="133" spans="1:5" ht="12.75" customHeight="1">
      <c r="A133" s="30" t="s">
        <v>59</v>
      </c>
      <c r="E133" s="32" t="s">
        <v>153</v>
      </c>
    </row>
    <row r="134" spans="1:5" ht="76.5" customHeight="1">
      <c r="A134" t="s">
        <v>61</v>
      </c>
      <c r="E134" s="31" t="s">
        <v>154</v>
      </c>
    </row>
    <row r="135" spans="1:16" ht="12.75" customHeight="1">
      <c r="A135" t="s">
        <v>51</v>
      </c>
      <c s="6" t="s">
        <v>179</v>
      </c>
      <c s="6" t="s">
        <v>180</v>
      </c>
      <c t="s">
        <v>54</v>
      </c>
      <c s="26" t="s">
        <v>181</v>
      </c>
      <c s="27" t="s">
        <v>100</v>
      </c>
      <c s="28">
        <v>14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57</v>
      </c>
      <c>
        <f>(M135*21)/100</f>
      </c>
      <c t="s">
        <v>27</v>
      </c>
    </row>
    <row r="136" spans="1:5" ht="12.75" customHeight="1">
      <c r="A136" s="30" t="s">
        <v>58</v>
      </c>
      <c r="E136" s="31" t="s">
        <v>54</v>
      </c>
    </row>
    <row r="137" spans="1:5" ht="12.75" customHeight="1">
      <c r="A137" s="30" t="s">
        <v>59</v>
      </c>
      <c r="E137" s="32" t="s">
        <v>153</v>
      </c>
    </row>
    <row r="138" spans="1:5" ht="76.5" customHeight="1">
      <c r="A138" t="s">
        <v>61</v>
      </c>
      <c r="E138" s="31" t="s">
        <v>154</v>
      </c>
    </row>
    <row r="139" spans="1:16" ht="12.75" customHeight="1">
      <c r="A139" t="s">
        <v>51</v>
      </c>
      <c s="6" t="s">
        <v>182</v>
      </c>
      <c s="6" t="s">
        <v>183</v>
      </c>
      <c t="s">
        <v>54</v>
      </c>
      <c s="26" t="s">
        <v>184</v>
      </c>
      <c s="27" t="s">
        <v>106</v>
      </c>
      <c s="28">
        <v>14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57</v>
      </c>
      <c>
        <f>(M139*21)/100</f>
      </c>
      <c t="s">
        <v>27</v>
      </c>
    </row>
    <row r="140" spans="1:5" ht="12.75" customHeight="1">
      <c r="A140" s="30" t="s">
        <v>58</v>
      </c>
      <c r="E140" s="31" t="s">
        <v>54</v>
      </c>
    </row>
    <row r="141" spans="1:5" ht="12.75" customHeight="1">
      <c r="A141" s="30" t="s">
        <v>59</v>
      </c>
      <c r="E141" s="32" t="s">
        <v>153</v>
      </c>
    </row>
    <row r="142" spans="1:5" ht="89.25" customHeight="1">
      <c r="A142" t="s">
        <v>61</v>
      </c>
      <c r="E142" s="31" t="s">
        <v>161</v>
      </c>
    </row>
    <row r="143" spans="1:16" ht="12.75" customHeight="1">
      <c r="A143" t="s">
        <v>51</v>
      </c>
      <c s="6" t="s">
        <v>185</v>
      </c>
      <c s="6" t="s">
        <v>186</v>
      </c>
      <c t="s">
        <v>54</v>
      </c>
      <c s="26" t="s">
        <v>187</v>
      </c>
      <c s="27" t="s">
        <v>106</v>
      </c>
      <c s="28">
        <v>2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57</v>
      </c>
      <c>
        <f>(M143*21)/100</f>
      </c>
      <c t="s">
        <v>27</v>
      </c>
    </row>
    <row r="144" spans="1:5" ht="12.75" customHeight="1">
      <c r="A144" s="30" t="s">
        <v>58</v>
      </c>
      <c r="E144" s="31" t="s">
        <v>54</v>
      </c>
    </row>
    <row r="145" spans="1:5" ht="12.75" customHeight="1">
      <c r="A145" s="30" t="s">
        <v>59</v>
      </c>
      <c r="E145" s="32" t="s">
        <v>153</v>
      </c>
    </row>
    <row r="146" spans="1:5" ht="89.25" customHeight="1">
      <c r="A146" t="s">
        <v>61</v>
      </c>
      <c r="E146" s="31" t="s">
        <v>161</v>
      </c>
    </row>
    <row r="147" spans="1:16" ht="12.75" customHeight="1">
      <c r="A147" t="s">
        <v>51</v>
      </c>
      <c s="6" t="s">
        <v>188</v>
      </c>
      <c s="6" t="s">
        <v>189</v>
      </c>
      <c t="s">
        <v>54</v>
      </c>
      <c s="26" t="s">
        <v>190</v>
      </c>
      <c s="27" t="s">
        <v>106</v>
      </c>
      <c s="28">
        <v>4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57</v>
      </c>
      <c>
        <f>(M147*21)/100</f>
      </c>
      <c t="s">
        <v>27</v>
      </c>
    </row>
    <row r="148" spans="1:5" ht="12.75" customHeight="1">
      <c r="A148" s="30" t="s">
        <v>58</v>
      </c>
      <c r="E148" s="31" t="s">
        <v>54</v>
      </c>
    </row>
    <row r="149" spans="1:5" ht="12.75" customHeight="1">
      <c r="A149" s="30" t="s">
        <v>59</v>
      </c>
      <c r="E149" s="32" t="s">
        <v>153</v>
      </c>
    </row>
    <row r="150" spans="1:5" ht="89.25" customHeight="1">
      <c r="A150" t="s">
        <v>61</v>
      </c>
      <c r="E150" s="31" t="s">
        <v>161</v>
      </c>
    </row>
    <row r="151" spans="1:16" ht="12.75" customHeight="1">
      <c r="A151" t="s">
        <v>51</v>
      </c>
      <c s="6" t="s">
        <v>191</v>
      </c>
      <c s="6" t="s">
        <v>192</v>
      </c>
      <c t="s">
        <v>54</v>
      </c>
      <c s="26" t="s">
        <v>193</v>
      </c>
      <c s="27" t="s">
        <v>106</v>
      </c>
      <c s="28">
        <v>4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57</v>
      </c>
      <c>
        <f>(M151*21)/100</f>
      </c>
      <c t="s">
        <v>27</v>
      </c>
    </row>
    <row r="152" spans="1:5" ht="12.75" customHeight="1">
      <c r="A152" s="30" t="s">
        <v>58</v>
      </c>
      <c r="E152" s="31" t="s">
        <v>54</v>
      </c>
    </row>
    <row r="153" spans="1:5" ht="12.75" customHeight="1">
      <c r="A153" s="30" t="s">
        <v>59</v>
      </c>
      <c r="E153" s="32" t="s">
        <v>60</v>
      </c>
    </row>
    <row r="154" spans="1:5" ht="89.25" customHeight="1">
      <c r="A154" t="s">
        <v>61</v>
      </c>
      <c r="E154" s="31" t="s">
        <v>194</v>
      </c>
    </row>
    <row r="155" spans="1:16" ht="12.75" customHeight="1">
      <c r="A155" t="s">
        <v>51</v>
      </c>
      <c s="6" t="s">
        <v>195</v>
      </c>
      <c s="6" t="s">
        <v>196</v>
      </c>
      <c t="s">
        <v>54</v>
      </c>
      <c s="26" t="s">
        <v>197</v>
      </c>
      <c s="27" t="s">
        <v>106</v>
      </c>
      <c s="28">
        <v>2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57</v>
      </c>
      <c>
        <f>(M155*21)/100</f>
      </c>
      <c t="s">
        <v>27</v>
      </c>
    </row>
    <row r="156" spans="1:5" ht="12.75" customHeight="1">
      <c r="A156" s="30" t="s">
        <v>58</v>
      </c>
      <c r="E156" s="31" t="s">
        <v>54</v>
      </c>
    </row>
    <row r="157" spans="1:5" ht="12.75" customHeight="1">
      <c r="A157" s="30" t="s">
        <v>59</v>
      </c>
      <c r="E157" s="32" t="s">
        <v>198</v>
      </c>
    </row>
    <row r="158" spans="1:5" ht="102" customHeight="1">
      <c r="A158" t="s">
        <v>61</v>
      </c>
      <c r="E158" s="31" t="s">
        <v>199</v>
      </c>
    </row>
    <row r="159" spans="1:16" ht="12.75" customHeight="1">
      <c r="A159" t="s">
        <v>51</v>
      </c>
      <c s="6" t="s">
        <v>200</v>
      </c>
      <c s="6" t="s">
        <v>201</v>
      </c>
      <c t="s">
        <v>54</v>
      </c>
      <c s="26" t="s">
        <v>202</v>
      </c>
      <c s="27" t="s">
        <v>106</v>
      </c>
      <c s="28">
        <v>6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57</v>
      </c>
      <c>
        <f>(M159*21)/100</f>
      </c>
      <c t="s">
        <v>27</v>
      </c>
    </row>
    <row r="160" spans="1:5" ht="12.75" customHeight="1">
      <c r="A160" s="30" t="s">
        <v>58</v>
      </c>
      <c r="E160" s="31" t="s">
        <v>54</v>
      </c>
    </row>
    <row r="161" spans="1:5" ht="12.75" customHeight="1">
      <c r="A161" s="30" t="s">
        <v>59</v>
      </c>
      <c r="E161" s="32" t="s">
        <v>198</v>
      </c>
    </row>
    <row r="162" spans="1:5" ht="102" customHeight="1">
      <c r="A162" t="s">
        <v>61</v>
      </c>
      <c r="E162" s="31" t="s">
        <v>199</v>
      </c>
    </row>
    <row r="163" spans="1:16" ht="12.75" customHeight="1">
      <c r="A163" t="s">
        <v>51</v>
      </c>
      <c s="6" t="s">
        <v>203</v>
      </c>
      <c s="6" t="s">
        <v>204</v>
      </c>
      <c t="s">
        <v>54</v>
      </c>
      <c s="26" t="s">
        <v>205</v>
      </c>
      <c s="27" t="s">
        <v>106</v>
      </c>
      <c s="28">
        <v>1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57</v>
      </c>
      <c>
        <f>(M163*21)/100</f>
      </c>
      <c t="s">
        <v>27</v>
      </c>
    </row>
    <row r="164" spans="1:5" ht="12.75" customHeight="1">
      <c r="A164" s="30" t="s">
        <v>58</v>
      </c>
      <c r="E164" s="31" t="s">
        <v>54</v>
      </c>
    </row>
    <row r="165" spans="1:5" ht="12.75" customHeight="1">
      <c r="A165" s="30" t="s">
        <v>59</v>
      </c>
      <c r="E165" s="32" t="s">
        <v>60</v>
      </c>
    </row>
    <row r="166" spans="1:5" ht="76.5" customHeight="1">
      <c r="A166" t="s">
        <v>61</v>
      </c>
      <c r="E166" s="31" t="s">
        <v>206</v>
      </c>
    </row>
    <row r="167" spans="1:16" ht="12.75" customHeight="1">
      <c r="A167" t="s">
        <v>51</v>
      </c>
      <c s="6" t="s">
        <v>207</v>
      </c>
      <c s="6" t="s">
        <v>208</v>
      </c>
      <c t="s">
        <v>54</v>
      </c>
      <c s="26" t="s">
        <v>209</v>
      </c>
      <c s="27" t="s">
        <v>90</v>
      </c>
      <c s="28">
        <v>5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57</v>
      </c>
      <c>
        <f>(M167*21)/100</f>
      </c>
      <c t="s">
        <v>27</v>
      </c>
    </row>
    <row r="168" spans="1:5" ht="12.75" customHeight="1">
      <c r="A168" s="30" t="s">
        <v>58</v>
      </c>
      <c r="E168" s="31" t="s">
        <v>54</v>
      </c>
    </row>
    <row r="169" spans="1:5" ht="12.75" customHeight="1">
      <c r="A169" s="30" t="s">
        <v>59</v>
      </c>
      <c r="E169" s="32" t="s">
        <v>60</v>
      </c>
    </row>
    <row r="170" spans="1:5" ht="102" customHeight="1">
      <c r="A170" t="s">
        <v>61</v>
      </c>
      <c r="E170" s="31" t="s">
        <v>210</v>
      </c>
    </row>
    <row r="171" spans="1:16" ht="12.75" customHeight="1">
      <c r="A171" t="s">
        <v>51</v>
      </c>
      <c s="6" t="s">
        <v>211</v>
      </c>
      <c s="6" t="s">
        <v>212</v>
      </c>
      <c t="s">
        <v>54</v>
      </c>
      <c s="26" t="s">
        <v>213</v>
      </c>
      <c s="27" t="s">
        <v>100</v>
      </c>
      <c s="28">
        <v>40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57</v>
      </c>
      <c>
        <f>(M171*21)/100</f>
      </c>
      <c t="s">
        <v>27</v>
      </c>
    </row>
    <row r="172" spans="1:5" ht="12.75" customHeight="1">
      <c r="A172" s="30" t="s">
        <v>58</v>
      </c>
      <c r="E172" s="31" t="s">
        <v>54</v>
      </c>
    </row>
    <row r="173" spans="1:5" ht="12.75" customHeight="1">
      <c r="A173" s="30" t="s">
        <v>59</v>
      </c>
      <c r="E173" s="32" t="s">
        <v>60</v>
      </c>
    </row>
    <row r="174" spans="1:5" ht="102" customHeight="1">
      <c r="A174" t="s">
        <v>61</v>
      </c>
      <c r="E174" s="31" t="s">
        <v>210</v>
      </c>
    </row>
    <row r="175" spans="1:16" ht="12.75" customHeight="1">
      <c r="A175" t="s">
        <v>51</v>
      </c>
      <c s="6" t="s">
        <v>214</v>
      </c>
      <c s="6" t="s">
        <v>215</v>
      </c>
      <c t="s">
        <v>54</v>
      </c>
      <c s="26" t="s">
        <v>216</v>
      </c>
      <c s="27" t="s">
        <v>217</v>
      </c>
      <c s="28">
        <v>560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57</v>
      </c>
      <c>
        <f>(M175*21)/100</f>
      </c>
      <c t="s">
        <v>27</v>
      </c>
    </row>
    <row r="176" spans="1:5" ht="12.75" customHeight="1">
      <c r="A176" s="30" t="s">
        <v>58</v>
      </c>
      <c r="E176" s="31" t="s">
        <v>54</v>
      </c>
    </row>
    <row r="177" spans="1:5" ht="12.75" customHeight="1">
      <c r="A177" s="30" t="s">
        <v>59</v>
      </c>
      <c r="E177" s="32" t="s">
        <v>60</v>
      </c>
    </row>
    <row r="178" spans="1:5" ht="102" customHeight="1">
      <c r="A178" t="s">
        <v>61</v>
      </c>
      <c r="E178" s="31" t="s">
        <v>218</v>
      </c>
    </row>
    <row r="179" spans="1:16" ht="12.75" customHeight="1">
      <c r="A179" t="s">
        <v>51</v>
      </c>
      <c s="6" t="s">
        <v>219</v>
      </c>
      <c s="6" t="s">
        <v>220</v>
      </c>
      <c t="s">
        <v>54</v>
      </c>
      <c s="26" t="s">
        <v>221</v>
      </c>
      <c s="27" t="s">
        <v>106</v>
      </c>
      <c s="28">
        <v>1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57</v>
      </c>
      <c>
        <f>(M179*21)/100</f>
      </c>
      <c t="s">
        <v>27</v>
      </c>
    </row>
    <row r="180" spans="1:5" ht="12.75" customHeight="1">
      <c r="A180" s="30" t="s">
        <v>58</v>
      </c>
      <c r="E180" s="31" t="s">
        <v>54</v>
      </c>
    </row>
    <row r="181" spans="1:5" ht="12.75" customHeight="1">
      <c r="A181" s="30" t="s">
        <v>59</v>
      </c>
      <c r="E181" s="32" t="s">
        <v>60</v>
      </c>
    </row>
    <row r="182" spans="1:5" ht="76.5" customHeight="1">
      <c r="A182" t="s">
        <v>61</v>
      </c>
      <c r="E182" s="31" t="s">
        <v>222</v>
      </c>
    </row>
    <row r="183" spans="1:16" ht="12.75" customHeight="1">
      <c r="A183" t="s">
        <v>51</v>
      </c>
      <c s="6" t="s">
        <v>223</v>
      </c>
      <c s="6" t="s">
        <v>224</v>
      </c>
      <c t="s">
        <v>54</v>
      </c>
      <c s="26" t="s">
        <v>225</v>
      </c>
      <c s="27" t="s">
        <v>106</v>
      </c>
      <c s="28">
        <v>3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57</v>
      </c>
      <c>
        <f>(M183*21)/100</f>
      </c>
      <c t="s">
        <v>27</v>
      </c>
    </row>
    <row r="184" spans="1:5" ht="12.75" customHeight="1">
      <c r="A184" s="30" t="s">
        <v>58</v>
      </c>
      <c r="E184" s="31" t="s">
        <v>54</v>
      </c>
    </row>
    <row r="185" spans="1:5" ht="12.75" customHeight="1">
      <c r="A185" s="30" t="s">
        <v>59</v>
      </c>
      <c r="E185" s="32" t="s">
        <v>60</v>
      </c>
    </row>
    <row r="186" spans="1:5" ht="76.5" customHeight="1">
      <c r="A186" t="s">
        <v>61</v>
      </c>
      <c r="E186" s="31" t="s">
        <v>222</v>
      </c>
    </row>
    <row r="187" spans="1:16" ht="12.75" customHeight="1">
      <c r="A187" t="s">
        <v>51</v>
      </c>
      <c s="6" t="s">
        <v>226</v>
      </c>
      <c s="6" t="s">
        <v>227</v>
      </c>
      <c t="s">
        <v>54</v>
      </c>
      <c s="26" t="s">
        <v>228</v>
      </c>
      <c s="27" t="s">
        <v>106</v>
      </c>
      <c s="28">
        <v>1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57</v>
      </c>
      <c>
        <f>(M187*21)/100</f>
      </c>
      <c t="s">
        <v>27</v>
      </c>
    </row>
    <row r="188" spans="1:5" ht="12.75" customHeight="1">
      <c r="A188" s="30" t="s">
        <v>58</v>
      </c>
      <c r="E188" s="31" t="s">
        <v>54</v>
      </c>
    </row>
    <row r="189" spans="1:5" ht="12.75" customHeight="1">
      <c r="A189" s="30" t="s">
        <v>59</v>
      </c>
      <c r="E189" s="32" t="s">
        <v>60</v>
      </c>
    </row>
    <row r="190" spans="1:5" ht="76.5" customHeight="1">
      <c r="A190" t="s">
        <v>61</v>
      </c>
      <c r="E190" s="31" t="s">
        <v>229</v>
      </c>
    </row>
    <row r="191" spans="1:16" ht="12.75" customHeight="1">
      <c r="A191" t="s">
        <v>51</v>
      </c>
      <c s="6" t="s">
        <v>230</v>
      </c>
      <c s="6" t="s">
        <v>231</v>
      </c>
      <c t="s">
        <v>54</v>
      </c>
      <c s="26" t="s">
        <v>232</v>
      </c>
      <c s="27" t="s">
        <v>106</v>
      </c>
      <c s="28">
        <v>3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57</v>
      </c>
      <c>
        <f>(M191*21)/100</f>
      </c>
      <c t="s">
        <v>27</v>
      </c>
    </row>
    <row r="192" spans="1:5" ht="12.75" customHeight="1">
      <c r="A192" s="30" t="s">
        <v>58</v>
      </c>
      <c r="E192" s="31" t="s">
        <v>54</v>
      </c>
    </row>
    <row r="193" spans="1:5" ht="12.75" customHeight="1">
      <c r="A193" s="30" t="s">
        <v>59</v>
      </c>
      <c r="E193" s="32" t="s">
        <v>60</v>
      </c>
    </row>
    <row r="194" spans="1:5" ht="76.5" customHeight="1">
      <c r="A194" t="s">
        <v>61</v>
      </c>
      <c r="E194" s="31" t="s">
        <v>233</v>
      </c>
    </row>
    <row r="195" spans="1:16" ht="12.75" customHeight="1">
      <c r="A195" t="s">
        <v>51</v>
      </c>
      <c s="6" t="s">
        <v>234</v>
      </c>
      <c s="6" t="s">
        <v>235</v>
      </c>
      <c t="s">
        <v>54</v>
      </c>
      <c s="26" t="s">
        <v>236</v>
      </c>
      <c s="27" t="s">
        <v>106</v>
      </c>
      <c s="28">
        <v>1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57</v>
      </c>
      <c>
        <f>(M195*21)/100</f>
      </c>
      <c t="s">
        <v>27</v>
      </c>
    </row>
    <row r="196" spans="1:5" ht="12.75" customHeight="1">
      <c r="A196" s="30" t="s">
        <v>58</v>
      </c>
      <c r="E196" s="31" t="s">
        <v>54</v>
      </c>
    </row>
    <row r="197" spans="1:5" ht="12.75" customHeight="1">
      <c r="A197" s="30" t="s">
        <v>59</v>
      </c>
      <c r="E197" s="32" t="s">
        <v>60</v>
      </c>
    </row>
    <row r="198" spans="1:5" ht="76.5" customHeight="1">
      <c r="A198" t="s">
        <v>61</v>
      </c>
      <c r="E198" s="31" t="s">
        <v>237</v>
      </c>
    </row>
    <row r="199" spans="1:16" ht="12.75" customHeight="1">
      <c r="A199" t="s">
        <v>51</v>
      </c>
      <c s="6" t="s">
        <v>238</v>
      </c>
      <c s="6" t="s">
        <v>239</v>
      </c>
      <c t="s">
        <v>54</v>
      </c>
      <c s="26" t="s">
        <v>240</v>
      </c>
      <c s="27" t="s">
        <v>106</v>
      </c>
      <c s="28">
        <v>8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57</v>
      </c>
      <c>
        <f>(M199*21)/100</f>
      </c>
      <c t="s">
        <v>27</v>
      </c>
    </row>
    <row r="200" spans="1:5" ht="12.75" customHeight="1">
      <c r="A200" s="30" t="s">
        <v>58</v>
      </c>
      <c r="E200" s="31" t="s">
        <v>54</v>
      </c>
    </row>
    <row r="201" spans="1:5" ht="12.75" customHeight="1">
      <c r="A201" s="30" t="s">
        <v>59</v>
      </c>
      <c r="E201" s="32" t="s">
        <v>60</v>
      </c>
    </row>
    <row r="202" spans="1:5" ht="76.5" customHeight="1">
      <c r="A202" t="s">
        <v>61</v>
      </c>
      <c r="E202" s="31" t="s">
        <v>237</v>
      </c>
    </row>
    <row r="203" spans="1:16" ht="12.75" customHeight="1">
      <c r="A203" t="s">
        <v>51</v>
      </c>
      <c s="6" t="s">
        <v>241</v>
      </c>
      <c s="6" t="s">
        <v>242</v>
      </c>
      <c t="s">
        <v>54</v>
      </c>
      <c s="26" t="s">
        <v>243</v>
      </c>
      <c s="27" t="s">
        <v>106</v>
      </c>
      <c s="28">
        <v>3</v>
      </c>
      <c s="27">
        <v>0</v>
      </c>
      <c s="27">
        <f>ROUND(G203*H203,6)</f>
      </c>
      <c r="L203" s="29">
        <v>0</v>
      </c>
      <c s="24">
        <f>ROUND(ROUND(L203,2)*ROUND(G203,3),2)</f>
      </c>
      <c s="27" t="s">
        <v>57</v>
      </c>
      <c>
        <f>(M203*21)/100</f>
      </c>
      <c t="s">
        <v>27</v>
      </c>
    </row>
    <row r="204" spans="1:5" ht="12.75" customHeight="1">
      <c r="A204" s="30" t="s">
        <v>58</v>
      </c>
      <c r="E204" s="31" t="s">
        <v>54</v>
      </c>
    </row>
    <row r="205" spans="1:5" ht="12.75" customHeight="1">
      <c r="A205" s="30" t="s">
        <v>59</v>
      </c>
      <c r="E205" s="32" t="s">
        <v>60</v>
      </c>
    </row>
    <row r="206" spans="1:5" ht="76.5" customHeight="1">
      <c r="A206" t="s">
        <v>61</v>
      </c>
      <c r="E206" s="31" t="s">
        <v>244</v>
      </c>
    </row>
    <row r="207" spans="1:16" ht="12.75" customHeight="1">
      <c r="A207" t="s">
        <v>51</v>
      </c>
      <c s="6" t="s">
        <v>245</v>
      </c>
      <c s="6" t="s">
        <v>246</v>
      </c>
      <c t="s">
        <v>54</v>
      </c>
      <c s="26" t="s">
        <v>247</v>
      </c>
      <c s="27" t="s">
        <v>106</v>
      </c>
      <c s="28">
        <v>1</v>
      </c>
      <c s="27">
        <v>0</v>
      </c>
      <c s="27">
        <f>ROUND(G207*H207,6)</f>
      </c>
      <c r="L207" s="29">
        <v>0</v>
      </c>
      <c s="24">
        <f>ROUND(ROUND(L207,2)*ROUND(G207,3),2)</f>
      </c>
      <c s="27" t="s">
        <v>57</v>
      </c>
      <c>
        <f>(M207*21)/100</f>
      </c>
      <c t="s">
        <v>27</v>
      </c>
    </row>
    <row r="208" spans="1:5" ht="12.75" customHeight="1">
      <c r="A208" s="30" t="s">
        <v>58</v>
      </c>
      <c r="E208" s="31" t="s">
        <v>54</v>
      </c>
    </row>
    <row r="209" spans="1:5" ht="12.75" customHeight="1">
      <c r="A209" s="30" t="s">
        <v>59</v>
      </c>
      <c r="E209" s="32" t="s">
        <v>60</v>
      </c>
    </row>
    <row r="210" spans="1:5" ht="76.5" customHeight="1">
      <c r="A210" t="s">
        <v>61</v>
      </c>
      <c r="E210" s="31" t="s">
        <v>237</v>
      </c>
    </row>
    <row r="211" spans="1:16" ht="12.75" customHeight="1">
      <c r="A211" t="s">
        <v>51</v>
      </c>
      <c s="6" t="s">
        <v>248</v>
      </c>
      <c s="6" t="s">
        <v>249</v>
      </c>
      <c t="s">
        <v>54</v>
      </c>
      <c s="26" t="s">
        <v>250</v>
      </c>
      <c s="27" t="s">
        <v>251</v>
      </c>
      <c s="28">
        <v>10</v>
      </c>
      <c s="27">
        <v>0</v>
      </c>
      <c s="27">
        <f>ROUND(G211*H211,6)</f>
      </c>
      <c r="L211" s="29">
        <v>0</v>
      </c>
      <c s="24">
        <f>ROUND(ROUND(L211,2)*ROUND(G211,3),2)</f>
      </c>
      <c s="27" t="s">
        <v>57</v>
      </c>
      <c>
        <f>(M211*21)/100</f>
      </c>
      <c t="s">
        <v>27</v>
      </c>
    </row>
    <row r="212" spans="1:5" ht="12.75" customHeight="1">
      <c r="A212" s="30" t="s">
        <v>58</v>
      </c>
      <c r="E212" s="31" t="s">
        <v>54</v>
      </c>
    </row>
    <row r="213" spans="1:5" ht="12.75" customHeight="1">
      <c r="A213" s="30" t="s">
        <v>59</v>
      </c>
      <c r="E213" s="32" t="s">
        <v>60</v>
      </c>
    </row>
    <row r="214" spans="1:5" ht="76.5" customHeight="1">
      <c r="A214" t="s">
        <v>61</v>
      </c>
      <c r="E214" s="31" t="s">
        <v>252</v>
      </c>
    </row>
    <row r="215" spans="1:16" ht="12.75" customHeight="1">
      <c r="A215" t="s">
        <v>51</v>
      </c>
      <c s="6" t="s">
        <v>253</v>
      </c>
      <c s="6" t="s">
        <v>254</v>
      </c>
      <c t="s">
        <v>54</v>
      </c>
      <c s="26" t="s">
        <v>255</v>
      </c>
      <c s="27" t="s">
        <v>251</v>
      </c>
      <c s="28">
        <v>15</v>
      </c>
      <c s="27">
        <v>0</v>
      </c>
      <c s="27">
        <f>ROUND(G215*H215,6)</f>
      </c>
      <c r="L215" s="29">
        <v>0</v>
      </c>
      <c s="24">
        <f>ROUND(ROUND(L215,2)*ROUND(G215,3),2)</f>
      </c>
      <c s="27" t="s">
        <v>57</v>
      </c>
      <c>
        <f>(M215*21)/100</f>
      </c>
      <c t="s">
        <v>27</v>
      </c>
    </row>
    <row r="216" spans="1:5" ht="12.75" customHeight="1">
      <c r="A216" s="30" t="s">
        <v>58</v>
      </c>
      <c r="E216" s="31" t="s">
        <v>54</v>
      </c>
    </row>
    <row r="217" spans="1:5" ht="12.75" customHeight="1">
      <c r="A217" s="30" t="s">
        <v>59</v>
      </c>
      <c r="E217" s="32" t="s">
        <v>60</v>
      </c>
    </row>
    <row r="218" spans="1:5" ht="76.5" customHeight="1">
      <c r="A218" t="s">
        <v>61</v>
      </c>
      <c r="E218" s="31" t="s">
        <v>256</v>
      </c>
    </row>
    <row r="219" spans="1:16" ht="12.75" customHeight="1">
      <c r="A219" t="s">
        <v>51</v>
      </c>
      <c s="6" t="s">
        <v>257</v>
      </c>
      <c s="6" t="s">
        <v>258</v>
      </c>
      <c t="s">
        <v>54</v>
      </c>
      <c s="26" t="s">
        <v>259</v>
      </c>
      <c s="27" t="s">
        <v>260</v>
      </c>
      <c s="28">
        <v>6</v>
      </c>
      <c s="27">
        <v>0</v>
      </c>
      <c s="27">
        <f>ROUND(G219*H219,6)</f>
      </c>
      <c r="L219" s="29">
        <v>0</v>
      </c>
      <c s="24">
        <f>ROUND(ROUND(L219,2)*ROUND(G219,3),2)</f>
      </c>
      <c s="27" t="s">
        <v>57</v>
      </c>
      <c>
        <f>(M219*21)/100</f>
      </c>
      <c t="s">
        <v>27</v>
      </c>
    </row>
    <row r="220" spans="1:5" ht="12.75" customHeight="1">
      <c r="A220" s="30" t="s">
        <v>58</v>
      </c>
      <c r="E220" s="31" t="s">
        <v>54</v>
      </c>
    </row>
    <row r="221" spans="1:5" ht="12.75" customHeight="1">
      <c r="A221" s="30" t="s">
        <v>59</v>
      </c>
      <c r="E221" s="32" t="s">
        <v>78</v>
      </c>
    </row>
    <row r="222" spans="1:5" ht="102" customHeight="1">
      <c r="A222" t="s">
        <v>61</v>
      </c>
      <c r="E222" s="31" t="s">
        <v>199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261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261</v>
      </c>
      <c r="E4" s="19" t="s">
        <v>262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COUNTIFS(L8:L31,"=0",A8:A31,"P")+COUNTIFS(L8:L31,"",A8:A31,"P")+SUM(Q8:Q31)</f>
      </c>
    </row>
    <row r="8" spans="1:13" ht="12.75" customHeight="1">
      <c r="A8" t="s">
        <v>45</v>
      </c>
      <c r="C8" s="21" t="s">
        <v>265</v>
      </c>
      <c r="E8" s="23" t="s">
        <v>262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48</v>
      </c>
      <c r="C9" s="7" t="s">
        <v>49</v>
      </c>
      <c r="E9" s="25" t="s">
        <v>266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267</v>
      </c>
      <c t="s">
        <v>54</v>
      </c>
      <c s="26" t="s">
        <v>268</v>
      </c>
      <c s="27" t="s">
        <v>269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121</v>
      </c>
      <c>
        <f>(M10*21)/100</f>
      </c>
      <c t="s">
        <v>27</v>
      </c>
    </row>
    <row r="11" spans="1:5" ht="12.75" customHeight="1">
      <c r="A11" s="30" t="s">
        <v>58</v>
      </c>
      <c r="E11" s="31" t="s">
        <v>270</v>
      </c>
    </row>
    <row r="12" spans="1:5" ht="12.75" customHeight="1">
      <c r="A12" s="30" t="s">
        <v>59</v>
      </c>
      <c r="E12" s="32" t="s">
        <v>271</v>
      </c>
    </row>
    <row r="13" spans="1:5" ht="12.75" customHeight="1">
      <c r="A13" t="s">
        <v>61</v>
      </c>
      <c r="E13" s="31" t="s">
        <v>272</v>
      </c>
    </row>
    <row r="14" spans="1:16" ht="12.75" customHeight="1">
      <c r="A14" t="s">
        <v>51</v>
      </c>
      <c s="6" t="s">
        <v>27</v>
      </c>
      <c s="6" t="s">
        <v>273</v>
      </c>
      <c t="s">
        <v>54</v>
      </c>
      <c s="26" t="s">
        <v>274</v>
      </c>
      <c s="27" t="s">
        <v>269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121</v>
      </c>
      <c>
        <f>(M14*21)/100</f>
      </c>
      <c t="s">
        <v>27</v>
      </c>
    </row>
    <row r="15" spans="1:5" ht="12.75" customHeight="1">
      <c r="A15" s="30" t="s">
        <v>58</v>
      </c>
      <c r="E15" s="31" t="s">
        <v>275</v>
      </c>
    </row>
    <row r="16" spans="1:5" ht="12.75" customHeight="1">
      <c r="A16" s="30" t="s">
        <v>59</v>
      </c>
      <c r="E16" s="32" t="s">
        <v>271</v>
      </c>
    </row>
    <row r="17" spans="1:5" ht="12.75" customHeight="1">
      <c r="A17" t="s">
        <v>61</v>
      </c>
      <c r="E17" s="31" t="s">
        <v>276</v>
      </c>
    </row>
    <row r="18" spans="1:16" ht="12.75" customHeight="1">
      <c r="A18" t="s">
        <v>51</v>
      </c>
      <c s="6" t="s">
        <v>26</v>
      </c>
      <c s="6" t="s">
        <v>277</v>
      </c>
      <c t="s">
        <v>54</v>
      </c>
      <c s="26" t="s">
        <v>278</v>
      </c>
      <c s="27" t="s">
        <v>269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121</v>
      </c>
      <c>
        <f>(M18*21)/100</f>
      </c>
      <c t="s">
        <v>27</v>
      </c>
    </row>
    <row r="19" spans="1:5" ht="12.75" customHeight="1">
      <c r="A19" s="30" t="s">
        <v>58</v>
      </c>
      <c r="E19" s="31" t="s">
        <v>279</v>
      </c>
    </row>
    <row r="20" spans="1:5" ht="12.75" customHeight="1">
      <c r="A20" s="30" t="s">
        <v>59</v>
      </c>
      <c r="E20" s="32" t="s">
        <v>271</v>
      </c>
    </row>
    <row r="21" spans="1:5" ht="12.75" customHeight="1">
      <c r="A21" t="s">
        <v>61</v>
      </c>
      <c r="E21" s="31" t="s">
        <v>280</v>
      </c>
    </row>
    <row r="22" spans="1:16" ht="12.75" customHeight="1">
      <c r="A22" t="s">
        <v>51</v>
      </c>
      <c s="6" t="s">
        <v>113</v>
      </c>
      <c s="6" t="s">
        <v>281</v>
      </c>
      <c t="s">
        <v>54</v>
      </c>
      <c s="26" t="s">
        <v>282</v>
      </c>
      <c s="27" t="s">
        <v>269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121</v>
      </c>
      <c>
        <f>(M22*21)/100</f>
      </c>
      <c t="s">
        <v>27</v>
      </c>
    </row>
    <row r="23" spans="1:5" ht="12.75" customHeight="1">
      <c r="A23" s="30" t="s">
        <v>58</v>
      </c>
      <c r="E23" s="31" t="s">
        <v>283</v>
      </c>
    </row>
    <row r="24" spans="1:5" ht="12.75" customHeight="1">
      <c r="A24" s="30" t="s">
        <v>59</v>
      </c>
      <c r="E24" s="32" t="s">
        <v>271</v>
      </c>
    </row>
    <row r="25" spans="1:5" ht="12.75" customHeight="1">
      <c r="A25" t="s">
        <v>61</v>
      </c>
      <c r="E25" s="31" t="s">
        <v>284</v>
      </c>
    </row>
    <row r="26" spans="1:13" ht="12.75" customHeight="1">
      <c r="A26" t="s">
        <v>48</v>
      </c>
      <c r="C26" s="7" t="s">
        <v>27</v>
      </c>
      <c r="E26" s="25" t="s">
        <v>285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51</v>
      </c>
      <c s="6" t="s">
        <v>118</v>
      </c>
      <c s="6" t="s">
        <v>286</v>
      </c>
      <c t="s">
        <v>54</v>
      </c>
      <c s="26" t="s">
        <v>287</v>
      </c>
      <c s="27" t="s">
        <v>269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121</v>
      </c>
      <c>
        <f>(M27*21)/100</f>
      </c>
      <c t="s">
        <v>27</v>
      </c>
    </row>
    <row r="28" spans="1:5" ht="12.75" customHeight="1">
      <c r="A28" s="30" t="s">
        <v>58</v>
      </c>
      <c r="E28" s="31" t="s">
        <v>288</v>
      </c>
    </row>
    <row r="29" spans="1:5" ht="12.75" customHeight="1">
      <c r="A29" s="30" t="s">
        <v>59</v>
      </c>
      <c r="E29" s="32" t="s">
        <v>271</v>
      </c>
    </row>
    <row r="30" spans="1:5" ht="25.5" customHeight="1">
      <c r="A30" t="s">
        <v>61</v>
      </c>
      <c r="E30" s="31" t="s">
        <v>289</v>
      </c>
    </row>
    <row r="31" spans="1:16" ht="12.75" customHeight="1">
      <c r="A31" t="s">
        <v>51</v>
      </c>
      <c s="6" t="s">
        <v>85</v>
      </c>
      <c s="6" t="s">
        <v>290</v>
      </c>
      <c t="s">
        <v>54</v>
      </c>
      <c s="26" t="s">
        <v>291</v>
      </c>
      <c s="27" t="s">
        <v>269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121</v>
      </c>
      <c>
        <f>(M31*21)/100</f>
      </c>
      <c t="s">
        <v>27</v>
      </c>
    </row>
    <row r="32" spans="1:5" ht="12.75" customHeight="1">
      <c r="A32" s="30" t="s">
        <v>58</v>
      </c>
      <c r="E32" s="31" t="s">
        <v>292</v>
      </c>
    </row>
    <row r="33" spans="1:5" ht="12.75" customHeight="1">
      <c r="A33" s="30" t="s">
        <v>59</v>
      </c>
      <c r="E33" s="32" t="s">
        <v>271</v>
      </c>
    </row>
    <row r="34" spans="1:5" ht="25.5" customHeight="1">
      <c r="A34" t="s">
        <v>61</v>
      </c>
      <c r="E34" s="31" t="s">
        <v>293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